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'BS'!$A$1:$G$57</definedName>
    <definedName name="_xlnm.Print_Area" localSheetId="3">'Cashflow'!$A$1:$G$58</definedName>
    <definedName name="_xlnm.Print_Area" localSheetId="0">'IS'!$A$1:$H$56</definedName>
    <definedName name="_xlnm.Print_Area" localSheetId="4">'Notes'!$A$1:$I$325</definedName>
    <definedName name="_xlnm.Print_Area" localSheetId="2">'StmtEquity'!$A$1:$I$42</definedName>
    <definedName name="_xlnm.Print_Titles" localSheetId="4">'Notes'!$1:$10</definedName>
    <definedName name="Z_28F6F374_7E4D_446F_88FB_2FD91EF83ACB_.wvu.PrintArea" localSheetId="1" hidden="1">'BS'!$A$1:$G$57</definedName>
    <definedName name="Z_28F6F374_7E4D_446F_88FB_2FD91EF83ACB_.wvu.PrintArea" localSheetId="3" hidden="1">'Cashflow'!$A$1:$G$58</definedName>
    <definedName name="Z_28F6F374_7E4D_446F_88FB_2FD91EF83ACB_.wvu.PrintArea" localSheetId="0" hidden="1">'IS'!$A$1:$H$56</definedName>
    <definedName name="Z_28F6F374_7E4D_446F_88FB_2FD91EF83ACB_.wvu.PrintArea" localSheetId="4" hidden="1">'Notes'!$A$1:$I$325</definedName>
    <definedName name="Z_28F6F374_7E4D_446F_88FB_2FD91EF83ACB_.wvu.PrintArea" localSheetId="2" hidden="1">'StmtEquity'!$A$1:$I$42</definedName>
    <definedName name="Z_28F6F374_7E4D_446F_88FB_2FD91EF83ACB_.wvu.PrintTitles" localSheetId="4" hidden="1">'Notes'!$1:$10</definedName>
    <definedName name="Z_28F6F374_7E4D_446F_88FB_2FD91EF83ACB_.wvu.Rows" localSheetId="4" hidden="1">'Notes'!$80:$80,'Notes'!$115:$115,'Notes'!$214:$215</definedName>
    <definedName name="Z_4A8FD03B_6E7F_4533_8729_80E27C979CC1_.wvu.PrintArea" localSheetId="1" hidden="1">'BS'!$A$1:$G$57</definedName>
    <definedName name="Z_4A8FD03B_6E7F_4533_8729_80E27C979CC1_.wvu.PrintArea" localSheetId="3" hidden="1">'Cashflow'!$A$1:$G$58</definedName>
    <definedName name="Z_4A8FD03B_6E7F_4533_8729_80E27C979CC1_.wvu.PrintArea" localSheetId="0" hidden="1">'IS'!$A$1:$H$56</definedName>
    <definedName name="Z_4A8FD03B_6E7F_4533_8729_80E27C979CC1_.wvu.PrintArea" localSheetId="4" hidden="1">'Notes'!$A$1:$I$325</definedName>
    <definedName name="Z_4A8FD03B_6E7F_4533_8729_80E27C979CC1_.wvu.PrintArea" localSheetId="2" hidden="1">'StmtEquity'!$A$1:$I$42</definedName>
    <definedName name="Z_4A8FD03B_6E7F_4533_8729_80E27C979CC1_.wvu.PrintTitles" localSheetId="4" hidden="1">'Notes'!$1:$10</definedName>
    <definedName name="Z_4A8FD03B_6E7F_4533_8729_80E27C979CC1_.wvu.Rows" localSheetId="4" hidden="1">'Notes'!$80:$80,'Notes'!$115:$115,'Notes'!$214:$215</definedName>
    <definedName name="Z_A8B54640_FFD9_11DB_8A9D_0050BA4FD6BC_.wvu.PrintArea" localSheetId="1" hidden="1">'BS'!$A$1:$G$57</definedName>
    <definedName name="Z_A8B54640_FFD9_11DB_8A9D_0050BA4FD6BC_.wvu.PrintArea" localSheetId="3" hidden="1">'Cashflow'!$A$1:$G$58</definedName>
    <definedName name="Z_A8B54640_FFD9_11DB_8A9D_0050BA4FD6BC_.wvu.PrintArea" localSheetId="0" hidden="1">'IS'!$A$1:$H$56</definedName>
    <definedName name="Z_A8B54640_FFD9_11DB_8A9D_0050BA4FD6BC_.wvu.PrintArea" localSheetId="4" hidden="1">'Notes'!$A$1:$I$325</definedName>
    <definedName name="Z_A8B54640_FFD9_11DB_8A9D_0050BA4FD6BC_.wvu.PrintArea" localSheetId="2" hidden="1">'StmtEquity'!$A$1:$I$42</definedName>
    <definedName name="Z_A8B54640_FFD9_11DB_8A9D_0050BA4FD6BC_.wvu.PrintTitles" localSheetId="4" hidden="1">'Notes'!$1:$10</definedName>
    <definedName name="Z_A8B54640_FFD9_11DB_8A9D_0050BA4FD6BC_.wvu.Rows" localSheetId="4" hidden="1">'Notes'!$80:$80,'Notes'!$115:$115,'Notes'!$214:$215</definedName>
    <definedName name="Z_BBBEB020_0239_11DC_945D_000C6E32893D_.wvu.PrintArea" localSheetId="1" hidden="1">'BS'!$A$1:$G$57</definedName>
    <definedName name="Z_BBBEB020_0239_11DC_945D_000C6E32893D_.wvu.PrintArea" localSheetId="3" hidden="1">'Cashflow'!$A$1:$G$58</definedName>
    <definedName name="Z_BBBEB020_0239_11DC_945D_000C6E32893D_.wvu.PrintArea" localSheetId="0" hidden="1">'IS'!$A$1:$H$56</definedName>
    <definedName name="Z_BBBEB020_0239_11DC_945D_000C6E32893D_.wvu.PrintArea" localSheetId="4" hidden="1">'Notes'!$A$1:$I$325</definedName>
    <definedName name="Z_BBBEB020_0239_11DC_945D_000C6E32893D_.wvu.PrintArea" localSheetId="2" hidden="1">'StmtEquity'!$A$1:$I$42</definedName>
    <definedName name="Z_BBBEB020_0239_11DC_945D_000C6E32893D_.wvu.PrintTitles" localSheetId="4" hidden="1">'Notes'!$1:$10</definedName>
    <definedName name="Z_BBBEB020_0239_11DC_945D_000C6E32893D_.wvu.Rows" localSheetId="4" hidden="1">'Notes'!$80:$80,'Notes'!$115:$115,'Notes'!$214:$215</definedName>
  </definedNames>
  <calcPr fullCalcOnLoad="1"/>
</workbook>
</file>

<file path=xl/sharedStrings.xml><?xml version="1.0" encoding="utf-8"?>
<sst xmlns="http://schemas.openxmlformats.org/spreadsheetml/2006/main" count="448" uniqueCount="319">
  <si>
    <t>rate</t>
  </si>
  <si>
    <t>within 1 month</t>
  </si>
  <si>
    <t>(i)</t>
  </si>
  <si>
    <t>(ii)</t>
  </si>
  <si>
    <t>Listing/share issue expenses</t>
  </si>
  <si>
    <t>Payment of listing/share issue expenses</t>
  </si>
  <si>
    <t>Variation</t>
  </si>
  <si>
    <t xml:space="preserve">The adoption of FRS 101, 102, 108, 110, 116, 121, 124, 127, 132, 133 and 136 does not have significant financial impact on the Group. The principal effects of the changes in accounting policies resulting from the adoption of the new/revised FRSs are discussed below:
</t>
  </si>
  <si>
    <t>(a)  FRS 2: Share-based Payment</t>
  </si>
  <si>
    <t>`</t>
  </si>
  <si>
    <t>(Restated)</t>
  </si>
  <si>
    <t>Prepaid lease payments</t>
  </si>
  <si>
    <t>Capital reserve</t>
  </si>
  <si>
    <t>Reserve on</t>
  </si>
  <si>
    <t>Reserve</t>
  </si>
  <si>
    <t>Consolidation</t>
  </si>
  <si>
    <t>Profits</t>
  </si>
  <si>
    <t>Effects of adopting FRS 3</t>
  </si>
  <si>
    <t xml:space="preserve">Issued pursuant to employees' share options </t>
  </si>
  <si>
    <t>scheme ("ESOS")</t>
  </si>
  <si>
    <t>Share based payment under ESOS</t>
  </si>
  <si>
    <t>ended</t>
  </si>
  <si>
    <t>Staff costs under ESOS</t>
  </si>
  <si>
    <t>(b)  FRS 3: Business Combinations</t>
  </si>
  <si>
    <t>(c)  FRS 117: Leases</t>
  </si>
  <si>
    <t>Comparatives</t>
  </si>
  <si>
    <t>(d)</t>
  </si>
  <si>
    <t>Retained profit</t>
  </si>
  <si>
    <t>Stated</t>
  </si>
  <si>
    <t>RM '000</t>
  </si>
  <si>
    <t>FRS 2</t>
  </si>
  <si>
    <t>Note 2(a)</t>
  </si>
  <si>
    <t>FRS 117</t>
  </si>
  <si>
    <t>Note 2(c)</t>
  </si>
  <si>
    <t>Restated</t>
  </si>
  <si>
    <t>As at 30 September 2006</t>
  </si>
  <si>
    <t>Reserve on consolidation</t>
  </si>
  <si>
    <t>Previously</t>
  </si>
  <si>
    <t>A 1(a)</t>
  </si>
  <si>
    <t>A 1(b)</t>
  </si>
  <si>
    <t>A 1(c)</t>
  </si>
  <si>
    <t>A 1(a), (b)</t>
  </si>
  <si>
    <t>&lt;-----Distributable-----&gt;</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</si>
  <si>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</si>
  <si>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</si>
  <si>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</si>
  <si>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</si>
  <si>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</si>
  <si>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</si>
  <si>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</si>
  <si>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</si>
  <si>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</si>
  <si>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</si>
  <si>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</si>
  <si>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</si>
  <si>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</si>
  <si>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</si>
  <si>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</si>
  <si>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</si>
  <si>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</si>
  <si>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</si>
  <si>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</si>
  <si>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</si>
  <si>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</si>
  <si>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</si>
  <si>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</si>
  <si>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</si>
  <si>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</si>
  <si>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</si>
  <si>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</si>
  <si>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</si>
  <si>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</si>
  <si>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</si>
  <si>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</si>
  <si>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</si>
  <si>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</si>
  <si>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</si>
  <si>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</si>
  <si>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</si>
  <si>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</si>
  <si>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</si>
  <si>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</si>
  <si>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</si>
  <si>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</si>
  <si>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</si>
  <si>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</si>
  <si>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</si>
  <si>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</si>
  <si>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</si>
  <si>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</si>
  <si>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</si>
  <si>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</si>
  <si>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</si>
  <si>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</si>
  <si>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</si>
  <si>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</si>
  <si>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</si>
  <si>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</si>
  <si>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</si>
  <si>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</si>
  <si>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</si>
  <si>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</si>
  <si>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</si>
  <si>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</si>
  <si>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</si>
  <si>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</si>
  <si>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</si>
  <si>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</si>
  <si>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</si>
  <si>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</si>
  <si>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</si>
  <si>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</si>
  <si>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</si>
  <si>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</si>
  <si>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</si>
  <si>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</si>
  <si>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</si>
  <si>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Save as disclosed below, there were no corporate proposals announced but not yet completed as at the date of this announcement:</t>
  </si>
  <si>
    <t>Authorisation for issue</t>
  </si>
  <si>
    <t xml:space="preserve"> </t>
  </si>
  <si>
    <t>N/A</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</si>
  <si>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</si>
  <si>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</si>
  <si>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</si>
  <si>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</si>
  <si>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</si>
  <si>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</si>
  <si>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</si>
  <si>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</si>
  <si>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</si>
  <si>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</si>
  <si>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</si>
  <si>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Cash used in operations</t>
  </si>
  <si>
    <t>Net cash used in operating activities</t>
  </si>
  <si>
    <t>Net cash used in investing activities</t>
  </si>
  <si>
    <t>*</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</si>
  <si>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</si>
  <si>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</si>
  <si>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</si>
  <si>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</si>
  <si>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</si>
  <si>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</si>
  <si>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</si>
  <si>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</si>
  <si>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</si>
  <si>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</si>
  <si>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</si>
  <si>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</si>
  <si>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</si>
  <si>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</si>
  <si>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</si>
  <si>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</si>
  <si>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</si>
  <si>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</si>
  <si>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</si>
  <si>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</si>
  <si>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</si>
  <si>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</si>
  <si>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</si>
  <si>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</si>
  <si>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</si>
  <si>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</si>
  <si>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</si>
  <si>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</si>
  <si>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</si>
  <si>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</si>
  <si>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</si>
  <si>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</si>
  <si>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</si>
  <si>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</si>
  <si>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</si>
  <si>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</si>
  <si>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</si>
  <si>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</si>
  <si>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</si>
  <si>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</si>
  <si>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</si>
  <si>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Corporate proposals</t>
  </si>
  <si>
    <t>(a)</t>
  </si>
  <si>
    <t>Status of Corporate Proposals</t>
  </si>
  <si>
    <t>(b)</t>
  </si>
  <si>
    <t>Status of Utilisation of Proceeds</t>
  </si>
  <si>
    <t>Basic earnings per share is calculated by dividing net profit attributable to ordinary equity holders by the weighted average number of ordinary shares in issue during the period.</t>
  </si>
  <si>
    <t xml:space="preserve">Proposed </t>
  </si>
  <si>
    <t>Utilisation</t>
  </si>
  <si>
    <t xml:space="preserve">Utilisation as </t>
  </si>
  <si>
    <t>Balance</t>
  </si>
  <si>
    <t>Working capital</t>
  </si>
  <si>
    <t>Research and development</t>
  </si>
  <si>
    <t>Capital expenditure</t>
  </si>
  <si>
    <t>Defray estimated listing expenses</t>
  </si>
  <si>
    <t>(Audited)</t>
  </si>
  <si>
    <t>By order of the Board</t>
  </si>
  <si>
    <t>Wong Shan May (LS 0008582)</t>
  </si>
  <si>
    <t>Chin Woon Li (MAICSA 7008636)</t>
  </si>
  <si>
    <t>Company Secretaries</t>
  </si>
  <si>
    <t>A14</t>
  </si>
  <si>
    <t>Attributable to :</t>
  </si>
  <si>
    <t>Tax Exempt dividend per share (sen)</t>
  </si>
  <si>
    <t>Gross interest income (RM'000)</t>
  </si>
  <si>
    <t>Gross interest expense (RM'000)</t>
  </si>
  <si>
    <t>Share premium</t>
  </si>
  <si>
    <t>Issued ordinary shares at the beginning of period ('000)</t>
  </si>
  <si>
    <t>Effect of shares issued during the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</si>
  <si>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</si>
  <si>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</si>
  <si>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</si>
  <si>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</si>
  <si>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</si>
  <si>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</si>
  <si>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</si>
  <si>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</si>
  <si>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</si>
  <si>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</si>
  <si>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</si>
  <si>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</si>
  <si>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</si>
  <si>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</si>
  <si>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</si>
  <si>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</si>
  <si>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</si>
  <si>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</si>
  <si>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</si>
  <si>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</si>
  <si>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</si>
  <si>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</si>
  <si>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</si>
  <si>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</si>
  <si>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</si>
  <si>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30 September 2006</t>
  </si>
  <si>
    <t>Preceding year</t>
  </si>
  <si>
    <t>quarter</t>
  </si>
  <si>
    <t>corresponding</t>
  </si>
  <si>
    <t>Dividends</t>
  </si>
  <si>
    <t>B12 (a)</t>
  </si>
  <si>
    <t>B12 (b)</t>
  </si>
  <si>
    <t>Profit/(loss) for the period</t>
  </si>
  <si>
    <t>Deposits with licensed banks</t>
  </si>
  <si>
    <t>Unrealised gain on foreign exchange</t>
  </si>
  <si>
    <t>Proceeds from issuance of shares pursuant to employees'</t>
  </si>
  <si>
    <t>share options scheme</t>
  </si>
  <si>
    <t>Cash &amp; bank balances</t>
  </si>
  <si>
    <t>3 months ended</t>
  </si>
  <si>
    <t>3 Months ended</t>
  </si>
  <si>
    <t>Profit attributable to shareholders</t>
  </si>
  <si>
    <t>Effect of share options ('000)</t>
  </si>
  <si>
    <t>utilised as working capital</t>
  </si>
  <si>
    <t>246 *</t>
  </si>
  <si>
    <t>Profit from operations</t>
  </si>
  <si>
    <t>The profit forecast or profit guarantee is not applicable for this announcement.</t>
  </si>
  <si>
    <t>As at 1 October 2006</t>
  </si>
  <si>
    <t>As restated</t>
  </si>
  <si>
    <t>The unaudited condensed consolidated statement of changes in equity should be read in conjunction with the audited financial statements for the financial period ended 30 September 2006 and the accompanying explanatory notes attached to the Interim Financial Report.</t>
  </si>
  <si>
    <t>Profit for the period</t>
  </si>
  <si>
    <t>The unaudited condensed consolidated balance sheet should be read in conjunction with the audited financial statements for the financial period ended 30 September 2006 and the accompanying explanatory notes attached to the Interim Financial Report.</t>
  </si>
  <si>
    <t>Part A - Explanatory Notes Pursuant to FRS 134</t>
  </si>
  <si>
    <t>Part A - Explanatory Notes Pursuant to FRS 134 (Cont'd)</t>
  </si>
  <si>
    <t xml:space="preserve">In prior years, negative goodwill was presented as reserve on consolidation. It is the difference between the cost of investments and the fair value of net assets of the subsidiary company acquired.
With effect from 1 October 2006 and in accordance with FRS 3, if the fair value of the net assets acquired in a business combination exceeds the consideration paid (i.e. an amount arises which would have been known as negative goodwill under the previous accounting policy), the excess is recognised immediately in the income statement as it arises. In accordance with the transitional provisions of FRS 3, existing negative goodwill as at 1 October 2006 of RM 3,268,068 was derecognised with a corresponding increase in opening retained profit.
</t>
  </si>
  <si>
    <t xml:space="preserve">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October 2006, leasehold land was classified as property, plant &amp; equipment and was stated at cost less accumulated depreciation and impairment losses.
Upon the adoption of the revised FRS 117 at 1 October 2006, the unamortised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amounts as at 30 September 2006 have been restated.
</t>
  </si>
  <si>
    <t>The following comparative amounts have been restated due to the adoption of FRS 2 and FRS 117.</t>
  </si>
  <si>
    <t>Apart from the above, there were no issuance, cancellations, repurchases, resale and repayment of debt and equity securities in the current quarter and current period to-date under review, save for the corporate proposal disclosed in note 13 of Part B.</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</si>
  <si>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</si>
  <si>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As previously reported</t>
  </si>
  <si>
    <t>Prior year adjustment - effects of adopting FRS 2</t>
  </si>
  <si>
    <t>Net cash used in financing activities</t>
  </si>
  <si>
    <t>31 March 2007</t>
  </si>
  <si>
    <t>Dividend</t>
  </si>
  <si>
    <t>Gain on disposal of property, plant and equipment</t>
  </si>
  <si>
    <t>Equity holders of the Company</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</si>
  <si>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period ended 30 September 2006. These explanatory notes attached to the interim financial statements provide an explanation of events and transactions that are significant for an understanding of the changes in the financial position and performance of the Group since the financial period ended 30 September 2006.
The significant accounting policies adopted are consistent with those of the audited financial statements for the financial period ended 30 September 2006 except for the adoption of the following new/revised FRS effective for financial period beginning 1 October 2006:
FRS 2  Share-based Payment
FRS 3  Business Combinations
FRS 101  Presentation of Financial Statements
FRS 102  Inventories
FRS 108  Accounting Policies, Changes in Estimates and Errors
FRS 110  Events after the Balance Sheet Date
FRS 116  Property, Plant and Equipment
FRS 117 Leases
FRS 121  The Effects of Changes in Foreign Exchange Rates
FRS 124 Related Party Disclosures
FRS 127  Consolidated and Separate Financial Statements
FRS 132  Financial Instruments: Disclosure and Presentation
FRS 133  Earnings Per Share
FRS 136  Impairment of Assets</t>
  </si>
  <si>
    <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directors and employees if the Group, the Employees' Share Option Scheme (“ESOS”).  Prior to 1 October 2006, no compensation expense was recognised in the income statement for share options granted. With the adoption of FRS 2, the compensation expense relating to share options is recognised in the income statement over the vesting periods of the grants with a corresponding increase in equity. The total amount to be recognised as compensation expense is determined by reference to the fair value of the share option is computed using the Black-Scholes Method. At every balance sheet date, the Group revises its estimates of the number of share options that are expected to vest by the vesting date. Any revision of this estimate is included in income statement and a corresponding adjustment to equity over the remaining vesting period.</t>
  </si>
  <si>
    <t>Under the transitional provisions of FRS 2, this FRS must be applied to share options that were granted after 31 December 2004 and had not yet vested on 1 January 2006.  The application is retrospective and accordingly, the comparative amounts as at 30 September 2006 were restated and the opening balance of retained profit as at 1 October 2006 has been adjusted. The financial impact to the Group arising from this change in accounting policy is a decrease in opening retained profits of RM1,151,252 with a corresponding increase in capital reserve.</t>
  </si>
  <si>
    <t>The preceding audited financial statements for the financial period ended 30 September 2006 was not subject to any qualification.</t>
  </si>
  <si>
    <t>Disclosure of segmental information of the Group by business segment is not presented as the Group is primarily engaged in only one business segment which is the manufacture of rubber hose.</t>
  </si>
  <si>
    <t>For The Third Quarter Ended 30 June 2007</t>
  </si>
  <si>
    <t>30 June 2007</t>
  </si>
  <si>
    <t>9 months</t>
  </si>
  <si>
    <t>30 June 2006</t>
  </si>
  <si>
    <t>As at 30 June 2007</t>
  </si>
  <si>
    <t>No dividend has been paid in the current quarter under review.</t>
  </si>
  <si>
    <t>There were no issuances, cancellations, repurchases, resale and repayment of debt and equity securities in the current quarter under review.  For the nine (9) months period of the financial year ending 30 September 2007, the Company issued a total of 1,822,000  new ordinary shares to the eligible employees of the Group pursuant to the ESOS implemented on 14 July 2006.</t>
  </si>
  <si>
    <t>9 Months</t>
  </si>
  <si>
    <t>before deducting pre-acquisition profit</t>
  </si>
  <si>
    <t>* 10,447</t>
  </si>
  <si>
    <t>The Directors are of the opinion that the Group has no contingent liabilities which, upon crystallisation would have a material impact on the financial position and business of the Group as at 13 August 2007 (the latest practicable date which is not earlier than 7 days from the date of issue of this financial results).</t>
  </si>
  <si>
    <t>As at 13 August 2007, there were no material commitment for capital expenditure contracted for or known to be contracted by the Group which might have a material impact on the financial position or business of the Group.</t>
  </si>
  <si>
    <t>Acquisition of subsidiary company</t>
  </si>
  <si>
    <t>Issuance of shares</t>
  </si>
  <si>
    <t>There were no corporate proposals announced as at 13 August 2007.</t>
  </si>
  <si>
    <t>at 13/08/2007</t>
  </si>
  <si>
    <t>17 August 2007</t>
  </si>
  <si>
    <t>Current year</t>
  </si>
  <si>
    <t>to date</t>
  </si>
  <si>
    <t>As at 30 June  2007, the Group does not have any outstanding borrowings.</t>
  </si>
  <si>
    <t>9 Months ended</t>
  </si>
  <si>
    <t>This is prepared based on the unaudited consolidated results of the Group for the current quarter ended 30 June 2007 and is to be read in conjunction with the audited financial statements for the financial period ended 30 September 2006 and the accompanying explanatory notes attached to the Interim Financial Report.</t>
  </si>
  <si>
    <t>Amount to</t>
  </si>
  <si>
    <t>be received</t>
  </si>
  <si>
    <t>USD'000</t>
  </si>
  <si>
    <t xml:space="preserve">Average in </t>
  </si>
  <si>
    <t>equivalent</t>
  </si>
  <si>
    <t>Average</t>
  </si>
  <si>
    <t>contractual</t>
  </si>
  <si>
    <t>Settlement</t>
  </si>
  <si>
    <t>Save as disclosed, the Group does not have any other financial instruments with off balance sheet risk as at 13 August 2007. The net unrecognized gain at 30 June 2007 on forward contracts for future sales amounted to RM4,560.00.  The foreign currency exchange amount to be paid and contractual exchange rates of the Group‘s outstanding forward contracts are as follows:</t>
  </si>
  <si>
    <t>(iii)</t>
  </si>
  <si>
    <t>The marketing department has undertaken a more aggressive pricing strategy to secure new customers.</t>
  </si>
  <si>
    <t>For the 9 months ended 30 June 2007, the Group registered revenue of RM66.33 million, giving rise to a PBT of RM11.65 million and a PAT of RM10.55 million.</t>
  </si>
  <si>
    <t>Lower utilisation of the semi-automated mandrel production capacity at the new factory for the quarter under review, resulting in higher overheads; and</t>
  </si>
  <si>
    <t>-</t>
  </si>
  <si>
    <t xml:space="preserve">The Board of Directors have recommended a second interim tax-exempt dividend of 4.4 sen per share in respect of the financial year ending 30 September 2007 to be payable on 28 September 2007.  The entitlement date for the said dividend shall be 14 September 2007.  </t>
  </si>
  <si>
    <t>The public issue of 17,098,400 new ordinary shares of RM0.50 each in the Company at an issue price of RM1.00 ("Public Issue") had all been fully subscribed on its closing date on 5 July 2006 and the entire share capital of 82,200,010 ordinary shares were listed on the Second Board of Bursa Malaysia Securities Berhad on 18 July 2006.  The Company raised a total gross proceeds of RM17,098,400 from the Public Issue  and the utilisation of proceeds as at 13 August 2007 (the latest practicable date not earlier than seven (7) days from the date of issue of this report) are as follows:</t>
  </si>
  <si>
    <t>The unaudited interim financial statements were authorised for issue by the Board of Directors in accordance with a resolution of the directors dated 17 August 2007.</t>
  </si>
  <si>
    <t>Barring any unforeseen circumstances, the Directors believe that the Group's prospects for the current financial year remains favourable. The overall performance of the Group for the current financial year is expected to continue to improve with the increase in installed production capacity and manufacturing yields.  The marketing department will continue to undertake a more aggressive marketing and pricing strategy to secure new customers with the view to further improve the utilisation of production capacity.  The Group has registered for few trade international exhibition fairs for the year ending 31 December 2007 and 2008 with the objective to secure new customers.</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</si>
  <si>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WHSB, a wholly-owned subsidiary of the Company.  The said pioneer status granted is for a period of five (5) years from 6 June 2005 to 5 June 2010.</t>
  </si>
  <si>
    <t>Higher proportion of sales mix in the form of extruded rubber hose, which yield lower margin than mandrel rubber hose;</t>
  </si>
  <si>
    <t xml:space="preserve">The Group reported a PBT of RM3.95 million for the current quarter ended 30 June 2007 compared to PBT of RM4.29 million recorded in the preceding quarter ended 31 March 2007.  The decrease in PBT despite increase in revenue was attributable to the following: </t>
  </si>
  <si>
    <t>For the current quarter ended 30 June 2007, the Group recorded revenue of RM23.59 million, representing an increase of RM5.31 million or approximately 29% on a quarter to quarter basis. The increase in turnover is attributable to an overall increase in demand by existing/new customers.  The increase in sales is in line with the increase in available production capacity arising from the contribution of the new mandrel production lines installed at the newly completed factory situated adjacent to the existing factory.</t>
  </si>
  <si>
    <t>The Group reported a profit before taxation ("PBT") of RM3.945 million for the current quarter ended 30 June 2007 compared to PBT of RM3.807 million recorded in the corresponding quarter ended 30 June 2006, representing an increase of RM0.138 million or 3.62%.  The increase in PBT was not in proportion to the increase in turnover and was mainly attributable to the following:</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</si>
</sst>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_);[Red]\(#,##0.0\)"/>
    <numFmt numFmtId="191" formatCode="_(* #,##0.0_);_(* \(#,##0.0\);_(* &quot;-&quot;?_);_(@_)"/>
    <numFmt numFmtId="192" formatCode="#,##0.0_);\(#,##0.0\)"/>
    <numFmt numFmtId="193" formatCode="0.00_);\(0.00\)"/>
    <numFmt numFmtId="194" formatCode="0.0_);\(0.0\)"/>
    <numFmt numFmtId="195" formatCode="0_);\(0\)"/>
    <numFmt numFmtId="196" formatCode="0.0%"/>
    <numFmt numFmtId="197" formatCode="0.000%"/>
    <numFmt numFmtId="198" formatCode="[$-809]dd\ mmmm\ yyyy"/>
    <numFmt numFmtId="199" formatCode="dd\ mmm\ yy"/>
    <numFmt numFmtId="200" formatCode="dd\ mmm\ yyyy"/>
  </numFmts>
  <fonts count="14">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i/>
      <sz val="9"/>
      <name val="Times New Roman"/>
      <family val="1"/>
    </font>
    <font>
      <b/>
      <sz val="11"/>
      <name val="TimesNewRoman,Bold"/>
      <family val="0"/>
    </font>
    <font>
      <b/>
      <sz val="10"/>
      <name val="TimesNewRoman,Bold"/>
      <family val="0"/>
    </font>
    <font>
      <sz val="10"/>
      <name val="TimesNewRoman,Bold"/>
      <family val="0"/>
    </font>
    <font>
      <sz val="9"/>
      <name val="Times New Roman"/>
      <family val="1"/>
    </font>
    <font>
      <b/>
      <sz val="9"/>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15" applyFont="1" applyAlignment="1">
      <alignment vertical="top"/>
    </xf>
    <xf numFmtId="179" fontId="2" fillId="0" borderId="0" xfId="15" applyNumberFormat="1" applyFont="1" applyAlignment="1">
      <alignment vertical="top"/>
    </xf>
    <xf numFmtId="179" fontId="2" fillId="0" borderId="1" xfId="15" applyNumberFormat="1" applyFont="1" applyBorder="1" applyAlignment="1">
      <alignment vertical="top"/>
    </xf>
    <xf numFmtId="179"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79" fontId="2" fillId="0" borderId="0" xfId="15" applyNumberFormat="1" applyFont="1" applyBorder="1" applyAlignment="1">
      <alignment vertical="top"/>
    </xf>
    <xf numFmtId="179" fontId="2" fillId="0" borderId="0" xfId="15" applyNumberFormat="1" applyFont="1" applyBorder="1" applyAlignment="1">
      <alignment horizontal="right" vertical="top"/>
    </xf>
    <xf numFmtId="179" fontId="1" fillId="0" borderId="0" xfId="15" applyNumberFormat="1" applyFont="1" applyBorder="1" applyAlignment="1" quotePrefix="1">
      <alignment horizontal="right" vertical="top"/>
    </xf>
    <xf numFmtId="179" fontId="2" fillId="0" borderId="3" xfId="15" applyNumberFormat="1" applyFont="1" applyBorder="1" applyAlignment="1">
      <alignment vertical="top"/>
    </xf>
    <xf numFmtId="179" fontId="2" fillId="0" borderId="4" xfId="15" applyNumberFormat="1" applyFont="1" applyBorder="1" applyAlignment="1">
      <alignment vertical="top"/>
    </xf>
    <xf numFmtId="0" fontId="1" fillId="0" borderId="0" xfId="0" applyFont="1" applyBorder="1" applyAlignment="1">
      <alignment vertical="top"/>
    </xf>
    <xf numFmtId="179" fontId="2" fillId="0" borderId="0" xfId="15" applyNumberFormat="1" applyFont="1" applyBorder="1" applyAlignment="1" quotePrefix="1">
      <alignment horizontal="right" vertical="top"/>
    </xf>
    <xf numFmtId="179" fontId="2" fillId="0" borderId="0" xfId="15" applyNumberFormat="1" applyFont="1" applyFill="1" applyBorder="1" applyAlignment="1">
      <alignment vertical="top"/>
    </xf>
    <xf numFmtId="179" fontId="2" fillId="0" borderId="0" xfId="15" applyNumberFormat="1" applyFont="1" applyFill="1" applyBorder="1" applyAlignment="1">
      <alignment horizontal="right" vertical="top"/>
    </xf>
    <xf numFmtId="179" fontId="2" fillId="0" borderId="1" xfId="15" applyNumberFormat="1" applyFont="1" applyFill="1" applyBorder="1" applyAlignment="1">
      <alignment vertical="top"/>
    </xf>
    <xf numFmtId="179" fontId="2" fillId="0" borderId="1" xfId="15" applyNumberFormat="1" applyFont="1" applyFill="1" applyBorder="1" applyAlignment="1" quotePrefix="1">
      <alignment horizontal="right" vertical="top"/>
    </xf>
    <xf numFmtId="179" fontId="1" fillId="0" borderId="0" xfId="15" applyNumberFormat="1" applyFont="1" applyFill="1" applyBorder="1" applyAlignment="1" quotePrefix="1">
      <alignment horizontal="right" vertical="top"/>
    </xf>
    <xf numFmtId="0" fontId="3" fillId="0" borderId="0" xfId="0" applyFont="1" applyAlignment="1">
      <alignment vertical="top"/>
    </xf>
    <xf numFmtId="179" fontId="2" fillId="0" borderId="0" xfId="15" applyNumberFormat="1" applyFont="1" applyFill="1" applyAlignment="1">
      <alignment vertical="top"/>
    </xf>
    <xf numFmtId="0" fontId="2" fillId="0" borderId="0" xfId="0" applyFont="1" applyFill="1" applyAlignment="1">
      <alignment vertical="top"/>
    </xf>
    <xf numFmtId="43" fontId="1" fillId="0" borderId="0" xfId="15" applyFont="1" applyBorder="1" applyAlignment="1">
      <alignment horizontal="right" vertical="top"/>
    </xf>
    <xf numFmtId="0" fontId="2" fillId="0" borderId="0" xfId="0" applyFont="1" applyBorder="1" applyAlignment="1">
      <alignment horizontal="justify" vertical="top"/>
    </xf>
    <xf numFmtId="0" fontId="2" fillId="0" borderId="0" xfId="0" applyFont="1" applyFill="1" applyAlignment="1">
      <alignment horizontal="justify" vertical="top" wrapText="1"/>
    </xf>
    <xf numFmtId="179" fontId="2" fillId="0" borderId="0" xfId="15" applyNumberFormat="1" applyFont="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79" fontId="2" fillId="0" borderId="1" xfId="15" applyNumberFormat="1" applyFont="1" applyBorder="1" applyAlignment="1">
      <alignment horizontal="right" vertical="top"/>
    </xf>
    <xf numFmtId="179" fontId="2" fillId="0" borderId="3" xfId="15" applyNumberFormat="1" applyFont="1" applyBorder="1" applyAlignment="1">
      <alignment horizontal="right" vertical="top"/>
    </xf>
    <xf numFmtId="179" fontId="2" fillId="0" borderId="5" xfId="15"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43" fontId="2" fillId="0" borderId="0" xfId="15" applyFont="1" applyBorder="1" applyAlignment="1">
      <alignment vertical="top"/>
    </xf>
    <xf numFmtId="0" fontId="1" fillId="0" borderId="0" xfId="0" applyFont="1" applyBorder="1" applyAlignment="1" quotePrefix="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2" fillId="0" borderId="0" xfId="15" applyFont="1" applyBorder="1" applyAlignment="1">
      <alignment horizontal="right" vertical="top"/>
    </xf>
    <xf numFmtId="43" fontId="1" fillId="0" borderId="0" xfId="15" applyNumberFormat="1" applyFont="1" applyAlignment="1" quotePrefix="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179" fontId="1" fillId="0" borderId="0" xfId="15" applyNumberFormat="1" applyFont="1" applyAlignment="1">
      <alignment horizontal="right" vertical="top"/>
    </xf>
    <xf numFmtId="41" fontId="2" fillId="0" borderId="0" xfId="0" applyNumberFormat="1" applyFont="1" applyFill="1" applyAlignment="1">
      <alignment horizontal="right" vertical="top"/>
    </xf>
    <xf numFmtId="179" fontId="2" fillId="0" borderId="3" xfId="15" applyNumberFormat="1" applyFont="1" applyFill="1" applyBorder="1" applyAlignment="1">
      <alignment horizontal="right" vertical="top"/>
    </xf>
    <xf numFmtId="179" fontId="2" fillId="0" borderId="2" xfId="15" applyNumberFormat="1" applyFont="1" applyFill="1" applyBorder="1" applyAlignment="1">
      <alignment vertical="top"/>
    </xf>
    <xf numFmtId="179" fontId="1" fillId="0" borderId="1" xfId="15" applyNumberFormat="1" applyFont="1" applyBorder="1" applyAlignment="1">
      <alignment horizontal="right" vertical="top"/>
    </xf>
    <xf numFmtId="179" fontId="2" fillId="0" borderId="0" xfId="15" applyNumberFormat="1" applyFont="1" applyAlignment="1">
      <alignment horizontal="justify" vertical="top"/>
    </xf>
    <xf numFmtId="179" fontId="1" fillId="0" borderId="0" xfId="15" applyNumberFormat="1" applyFont="1" applyFill="1" applyAlignment="1" quotePrefix="1">
      <alignment horizontal="right" vertical="top"/>
    </xf>
    <xf numFmtId="43" fontId="2" fillId="0" borderId="5" xfId="15" applyFont="1" applyBorder="1" applyAlignment="1">
      <alignment horizontal="right" vertical="top"/>
    </xf>
    <xf numFmtId="179" fontId="2" fillId="0" borderId="2" xfId="15" applyNumberFormat="1" applyFont="1" applyFill="1" applyBorder="1" applyAlignment="1">
      <alignment vertical="top" wrapText="1"/>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 xfId="0" applyFont="1" applyBorder="1" applyAlignment="1">
      <alignment vertical="top"/>
    </xf>
    <xf numFmtId="0" fontId="2" fillId="0" borderId="4" xfId="0" applyFont="1" applyBorder="1" applyAlignment="1">
      <alignment vertical="top"/>
    </xf>
    <xf numFmtId="0" fontId="1" fillId="0" borderId="4" xfId="0" applyFont="1" applyBorder="1" applyAlignment="1">
      <alignment vertical="top"/>
    </xf>
    <xf numFmtId="0" fontId="1" fillId="0" borderId="1"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79" fontId="2" fillId="0" borderId="1" xfId="15" applyNumberFormat="1" applyFont="1" applyBorder="1" applyAlignment="1" quotePrefix="1">
      <alignment horizontal="right" vertical="top"/>
    </xf>
    <xf numFmtId="179" fontId="2" fillId="0" borderId="2" xfId="15" applyNumberFormat="1" applyFont="1" applyBorder="1" applyAlignment="1" quotePrefix="1">
      <alignment horizontal="right" vertical="top"/>
    </xf>
    <xf numFmtId="179" fontId="2" fillId="0" borderId="0" xfId="15"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1" fillId="0" borderId="0" xfId="0" applyFont="1" applyAlignment="1">
      <alignment horizontal="justify" vertical="top"/>
    </xf>
    <xf numFmtId="0" fontId="2" fillId="0" borderId="0" xfId="0" applyFont="1" applyAlignment="1">
      <alignment/>
    </xf>
    <xf numFmtId="0" fontId="0" fillId="0" borderId="0" xfId="0" applyFont="1" applyAlignment="1">
      <alignment horizontal="justify" vertical="top"/>
    </xf>
    <xf numFmtId="38" fontId="2" fillId="0" borderId="1" xfId="0" applyNumberFormat="1" applyFont="1" applyBorder="1" applyAlignment="1">
      <alignment vertical="top"/>
    </xf>
    <xf numFmtId="38" fontId="2" fillId="0" borderId="0" xfId="0" applyNumberFormat="1" applyFont="1" applyAlignment="1">
      <alignment horizontal="right" vertical="top"/>
    </xf>
    <xf numFmtId="38" fontId="2" fillId="0" borderId="2" xfId="0" applyNumberFormat="1" applyFont="1" applyBorder="1" applyAlignment="1">
      <alignment horizontal="right" vertical="top"/>
    </xf>
    <xf numFmtId="0" fontId="5" fillId="0" borderId="0" xfId="0" applyFont="1" applyAlignment="1">
      <alignment vertical="top"/>
    </xf>
    <xf numFmtId="0" fontId="1" fillId="0" borderId="0" xfId="0" applyFont="1" applyBorder="1" applyAlignment="1">
      <alignment horizontal="justify" vertical="top"/>
    </xf>
    <xf numFmtId="175" fontId="2" fillId="0" borderId="0" xfId="15" applyNumberFormat="1" applyFont="1" applyAlignment="1">
      <alignment horizontal="right" vertical="top"/>
    </xf>
    <xf numFmtId="175" fontId="2" fillId="0" borderId="1" xfId="15" applyNumberFormat="1" applyFont="1" applyBorder="1" applyAlignment="1">
      <alignment horizontal="right" vertical="top"/>
    </xf>
    <xf numFmtId="175" fontId="2" fillId="0" borderId="0" xfId="15" applyNumberFormat="1" applyFont="1" applyBorder="1" applyAlignment="1">
      <alignment vertical="top"/>
    </xf>
    <xf numFmtId="0" fontId="5" fillId="0" borderId="0" xfId="0" applyFont="1" applyAlignment="1">
      <alignment horizontal="justify" vertical="top"/>
    </xf>
    <xf numFmtId="0" fontId="1" fillId="0" borderId="0" xfId="0" applyFont="1" applyFill="1" applyBorder="1" applyAlignment="1">
      <alignment horizontal="right" vertical="top"/>
    </xf>
    <xf numFmtId="0" fontId="1" fillId="0" borderId="0" xfId="0" applyFont="1" applyAlignment="1">
      <alignment horizontal="right"/>
    </xf>
    <xf numFmtId="41" fontId="2" fillId="0" borderId="1" xfId="0" applyNumberFormat="1" applyFont="1" applyFill="1" applyBorder="1" applyAlignment="1">
      <alignment horizontal="right" vertical="top" wrapText="1"/>
    </xf>
    <xf numFmtId="38" fontId="2" fillId="0" borderId="0" xfId="0" applyNumberFormat="1" applyFont="1" applyBorder="1" applyAlignment="1">
      <alignment vertical="top"/>
    </xf>
    <xf numFmtId="38" fontId="2" fillId="0" borderId="2" xfId="0" applyNumberFormat="1" applyFont="1" applyBorder="1" applyAlignment="1">
      <alignment vertical="top"/>
    </xf>
    <xf numFmtId="40" fontId="2" fillId="0" borderId="5" xfId="0" applyNumberFormat="1" applyFont="1" applyBorder="1" applyAlignment="1">
      <alignment vertical="top"/>
    </xf>
    <xf numFmtId="179" fontId="2" fillId="0" borderId="5" xfId="15" applyNumberFormat="1" applyFont="1" applyBorder="1" applyAlignment="1">
      <alignment horizontal="right" vertical="top"/>
    </xf>
    <xf numFmtId="179" fontId="2" fillId="0" borderId="5" xfId="0" applyNumberFormat="1" applyFont="1" applyBorder="1" applyAlignment="1">
      <alignment vertical="top"/>
    </xf>
    <xf numFmtId="37" fontId="2" fillId="0" borderId="5" xfId="0" applyNumberFormat="1" applyFont="1" applyBorder="1" applyAlignment="1">
      <alignment vertical="top"/>
    </xf>
    <xf numFmtId="37" fontId="2" fillId="0" borderId="6" xfId="0" applyNumberFormat="1" applyFont="1" applyBorder="1" applyAlignment="1">
      <alignment vertical="top"/>
    </xf>
    <xf numFmtId="179" fontId="2" fillId="0" borderId="6" xfId="15" applyNumberFormat="1" applyFont="1" applyBorder="1" applyAlignment="1">
      <alignment horizontal="right" vertical="top"/>
    </xf>
    <xf numFmtId="195" fontId="2" fillId="0" borderId="6" xfId="0" applyNumberFormat="1" applyFont="1" applyBorder="1" applyAlignment="1">
      <alignment vertical="top"/>
    </xf>
    <xf numFmtId="175" fontId="2" fillId="0" borderId="3" xfId="15" applyNumberFormat="1" applyFont="1" applyBorder="1" applyAlignment="1">
      <alignment horizontal="right" vertical="top"/>
    </xf>
    <xf numFmtId="179" fontId="2" fillId="0" borderId="4" xfId="15" applyNumberFormat="1" applyFont="1" applyBorder="1" applyAlignment="1">
      <alignment horizontal="right" vertical="top"/>
    </xf>
    <xf numFmtId="41" fontId="2" fillId="0" borderId="1" xfId="0" applyNumberFormat="1" applyFont="1" applyBorder="1" applyAlignment="1">
      <alignment horizontal="right" vertical="top"/>
    </xf>
    <xf numFmtId="0" fontId="7" fillId="0" borderId="0" xfId="0" applyFont="1" applyBorder="1" applyAlignment="1">
      <alignment vertical="top"/>
    </xf>
    <xf numFmtId="38" fontId="2" fillId="0" borderId="0" xfId="0" applyNumberFormat="1" applyFont="1" applyFill="1" applyAlignment="1">
      <alignment vertical="top"/>
    </xf>
    <xf numFmtId="0" fontId="2" fillId="0" borderId="0" xfId="0" applyFont="1" applyBorder="1" applyAlignment="1">
      <alignment horizontal="right" vertical="top"/>
    </xf>
    <xf numFmtId="2" fontId="2" fillId="0" borderId="5" xfId="0" applyNumberFormat="1" applyFont="1" applyBorder="1" applyAlignment="1">
      <alignment vertical="top"/>
    </xf>
    <xf numFmtId="15" fontId="1" fillId="0" borderId="0" xfId="0" applyNumberFormat="1" applyFont="1" applyAlignment="1" quotePrefix="1">
      <alignment horizontal="center"/>
    </xf>
    <xf numFmtId="179" fontId="2" fillId="0" borderId="0" xfId="15" applyNumberFormat="1" applyFont="1" applyFill="1" applyAlignment="1">
      <alignment horizontal="right" vertical="top"/>
    </xf>
    <xf numFmtId="38" fontId="2" fillId="0" borderId="0" xfId="0" applyNumberFormat="1" applyFont="1" applyFill="1" applyAlignment="1">
      <alignment horizontal="right" vertical="top"/>
    </xf>
    <xf numFmtId="175" fontId="2" fillId="0" borderId="0" xfId="0" applyNumberFormat="1" applyFont="1" applyFill="1" applyAlignment="1">
      <alignment horizontal="right" vertical="top"/>
    </xf>
    <xf numFmtId="179" fontId="2" fillId="0" borderId="2" xfId="15" applyNumberFormat="1" applyFont="1" applyFill="1" applyBorder="1" applyAlignment="1">
      <alignment horizontal="justify" vertical="top"/>
    </xf>
    <xf numFmtId="43" fontId="2" fillId="0" borderId="0" xfId="15" applyFont="1" applyFill="1" applyBorder="1" applyAlignment="1">
      <alignment vertical="top"/>
    </xf>
    <xf numFmtId="43" fontId="2" fillId="0" borderId="0" xfId="15" applyFont="1" applyFill="1" applyBorder="1" applyAlignment="1">
      <alignment horizontal="right" vertical="top"/>
    </xf>
    <xf numFmtId="43" fontId="2" fillId="0" borderId="5" xfId="15" applyFont="1" applyFill="1" applyBorder="1" applyAlignment="1">
      <alignment horizontal="right" vertical="top"/>
    </xf>
    <xf numFmtId="0" fontId="8" fillId="0" borderId="0" xfId="0" applyFont="1" applyAlignment="1">
      <alignment horizontal="justify" vertical="top"/>
    </xf>
    <xf numFmtId="179" fontId="2" fillId="0" borderId="0" xfId="15" applyNumberFormat="1" applyFont="1" applyFill="1" applyBorder="1" applyAlignment="1" quotePrefix="1">
      <alignment horizontal="right" vertical="top"/>
    </xf>
    <xf numFmtId="0" fontId="0" fillId="0" borderId="0" xfId="0" applyFill="1" applyAlignment="1">
      <alignment vertical="top" wrapText="1"/>
    </xf>
    <xf numFmtId="43" fontId="1" fillId="0" borderId="0" xfId="15" applyFont="1" applyAlignment="1">
      <alignment horizontal="left" vertical="top"/>
    </xf>
    <xf numFmtId="0" fontId="2" fillId="0" borderId="0" xfId="0" applyFont="1" applyFill="1" applyAlignment="1">
      <alignment horizontal="justify" vertical="top"/>
    </xf>
    <xf numFmtId="0" fontId="2" fillId="0" borderId="0" xfId="0" applyFont="1" applyAlignment="1">
      <alignment wrapText="1"/>
    </xf>
    <xf numFmtId="38" fontId="2" fillId="0" borderId="2" xfId="0" applyNumberFormat="1" applyFont="1" applyFill="1" applyBorder="1" applyAlignment="1">
      <alignment horizontal="right" vertical="top"/>
    </xf>
    <xf numFmtId="0" fontId="2" fillId="0" borderId="0" xfId="0" applyFont="1" applyBorder="1" applyAlignment="1">
      <alignment horizontal="left" vertical="top" wrapText="1"/>
    </xf>
    <xf numFmtId="0" fontId="0" fillId="0" borderId="0" xfId="0" applyAlignment="1">
      <alignment horizontal="left" vertical="top"/>
    </xf>
    <xf numFmtId="0" fontId="9" fillId="0" borderId="0" xfId="0" applyFont="1" applyAlignment="1">
      <alignment/>
    </xf>
    <xf numFmtId="0" fontId="10" fillId="0" borderId="0" xfId="0" applyFont="1" applyAlignment="1">
      <alignment/>
    </xf>
    <xf numFmtId="43" fontId="1" fillId="0" borderId="0" xfId="15" applyNumberFormat="1" applyFont="1" applyAlignment="1">
      <alignment horizontal="right" vertical="top"/>
    </xf>
    <xf numFmtId="41" fontId="2" fillId="0" borderId="0" xfId="15" applyNumberFormat="1" applyFont="1" applyBorder="1" applyAlignment="1">
      <alignment vertical="top"/>
    </xf>
    <xf numFmtId="41" fontId="2" fillId="0" borderId="7" xfId="15" applyNumberFormat="1" applyFont="1" applyBorder="1" applyAlignment="1">
      <alignment vertical="top"/>
    </xf>
    <xf numFmtId="41" fontId="2" fillId="0" borderId="4" xfId="0" applyNumberFormat="1" applyFont="1" applyBorder="1" applyAlignment="1">
      <alignment horizontal="right" vertical="top"/>
    </xf>
    <xf numFmtId="41" fontId="2" fillId="0" borderId="4" xfId="15" applyNumberFormat="1" applyFont="1" applyBorder="1" applyAlignment="1">
      <alignment vertical="top"/>
    </xf>
    <xf numFmtId="41" fontId="2" fillId="0" borderId="8" xfId="15" applyNumberFormat="1" applyFont="1" applyBorder="1" applyAlignment="1">
      <alignment vertical="top"/>
    </xf>
    <xf numFmtId="41" fontId="2" fillId="0" borderId="9" xfId="15" applyNumberFormat="1" applyFont="1" applyBorder="1" applyAlignment="1">
      <alignment vertical="top"/>
    </xf>
    <xf numFmtId="41" fontId="2" fillId="0" borderId="1" xfId="15" applyNumberFormat="1" applyFont="1" applyBorder="1" applyAlignment="1">
      <alignment vertical="top"/>
    </xf>
    <xf numFmtId="41" fontId="2" fillId="0" borderId="10" xfId="15" applyNumberFormat="1" applyFont="1" applyBorder="1" applyAlignment="1">
      <alignment vertical="top"/>
    </xf>
    <xf numFmtId="41" fontId="2" fillId="0" borderId="0" xfId="0" applyNumberFormat="1" applyFont="1" applyFill="1" applyAlignment="1">
      <alignment vertical="top"/>
    </xf>
    <xf numFmtId="41" fontId="2" fillId="0" borderId="2" xfId="15" applyNumberFormat="1" applyFont="1" applyBorder="1" applyAlignment="1">
      <alignment vertical="top"/>
    </xf>
    <xf numFmtId="0" fontId="11" fillId="0" borderId="0" xfId="0" applyFont="1" applyAlignment="1">
      <alignment/>
    </xf>
    <xf numFmtId="37" fontId="2" fillId="0" borderId="0" xfId="0" applyNumberFormat="1" applyFont="1" applyBorder="1" applyAlignment="1">
      <alignment vertical="top"/>
    </xf>
    <xf numFmtId="37" fontId="2" fillId="0" borderId="0" xfId="15" applyNumberFormat="1" applyFont="1" applyBorder="1" applyAlignment="1">
      <alignment vertical="top"/>
    </xf>
    <xf numFmtId="37" fontId="2" fillId="0" borderId="0" xfId="15" applyNumberFormat="1" applyFont="1" applyBorder="1" applyAlignment="1">
      <alignment horizontal="right" vertical="top"/>
    </xf>
    <xf numFmtId="177" fontId="2" fillId="0" borderId="0" xfId="0" applyNumberFormat="1" applyFont="1" applyBorder="1" applyAlignment="1">
      <alignment vertical="top"/>
    </xf>
    <xf numFmtId="179" fontId="2" fillId="0" borderId="0" xfId="0" applyNumberFormat="1" applyFont="1" applyAlignment="1">
      <alignment vertical="top"/>
    </xf>
    <xf numFmtId="0" fontId="1" fillId="0" borderId="0" xfId="0" applyNumberFormat="1" applyFont="1" applyAlignment="1">
      <alignment horizontal="right"/>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quotePrefix="1">
      <alignment horizontal="right" vertical="top"/>
    </xf>
    <xf numFmtId="39" fontId="2" fillId="0" borderId="0" xfId="19" applyNumberFormat="1" applyFont="1" applyFill="1" applyAlignment="1">
      <alignment horizontal="right" vertical="top"/>
    </xf>
    <xf numFmtId="0" fontId="2" fillId="0" borderId="0" xfId="0" applyFont="1" applyFill="1" applyAlignment="1">
      <alignment horizontal="right" vertical="top"/>
    </xf>
    <xf numFmtId="0" fontId="1" fillId="0" borderId="1" xfId="0" applyFont="1" applyFill="1" applyBorder="1" applyAlignment="1">
      <alignment vertical="top"/>
    </xf>
    <xf numFmtId="0" fontId="2" fillId="0" borderId="1" xfId="0" applyFont="1" applyFill="1" applyBorder="1" applyAlignment="1">
      <alignment vertical="top"/>
    </xf>
    <xf numFmtId="43" fontId="1" fillId="0" borderId="0" xfId="15" applyFont="1" applyFill="1" applyAlignment="1">
      <alignment horizontal="right" vertical="top"/>
    </xf>
    <xf numFmtId="179" fontId="2" fillId="0" borderId="0" xfId="0" applyNumberFormat="1" applyFont="1" applyFill="1" applyAlignment="1">
      <alignment vertical="top"/>
    </xf>
    <xf numFmtId="37" fontId="2" fillId="0" borderId="0" xfId="15" applyNumberFormat="1" applyFont="1" applyFill="1" applyBorder="1" applyAlignment="1">
      <alignment vertical="top"/>
    </xf>
    <xf numFmtId="0" fontId="2" fillId="0" borderId="0" xfId="0" applyFont="1" applyFill="1" applyAlignment="1">
      <alignment/>
    </xf>
    <xf numFmtId="0" fontId="10" fillId="0" borderId="0" xfId="0" applyFont="1" applyFill="1" applyAlignment="1">
      <alignment/>
    </xf>
    <xf numFmtId="37" fontId="2" fillId="0" borderId="0" xfId="0" applyNumberFormat="1" applyFont="1" applyFill="1" applyBorder="1" applyAlignment="1">
      <alignment vertical="top"/>
    </xf>
    <xf numFmtId="191" fontId="2" fillId="0" borderId="0" xfId="15" applyNumberFormat="1" applyFont="1" applyFill="1" applyBorder="1" applyAlignment="1">
      <alignment vertical="top"/>
    </xf>
    <xf numFmtId="191" fontId="2" fillId="0" borderId="0" xfId="15" applyNumberFormat="1" applyFont="1" applyFill="1" applyBorder="1" applyAlignment="1">
      <alignment horizontal="right" vertical="top"/>
    </xf>
    <xf numFmtId="0" fontId="11" fillId="0" borderId="0" xfId="0" applyFont="1" applyFill="1" applyAlignment="1">
      <alignment/>
    </xf>
    <xf numFmtId="41" fontId="2" fillId="0" borderId="0" xfId="15" applyNumberFormat="1" applyFont="1" applyFill="1" applyBorder="1" applyAlignment="1">
      <alignment vertical="top"/>
    </xf>
    <xf numFmtId="0" fontId="0" fillId="0" borderId="0" xfId="0" applyNumberFormat="1" applyFill="1" applyAlignment="1">
      <alignment vertical="top" wrapText="1"/>
    </xf>
    <xf numFmtId="0" fontId="0" fillId="0" borderId="0" xfId="0" applyFill="1" applyAlignment="1">
      <alignment horizontal="left" vertical="top" wrapText="1"/>
    </xf>
    <xf numFmtId="43" fontId="1" fillId="0" borderId="0" xfId="15" applyFont="1" applyFill="1" applyAlignment="1" quotePrefix="1">
      <alignment horizontal="right" vertical="top"/>
    </xf>
    <xf numFmtId="179" fontId="1" fillId="0" borderId="0" xfId="15" applyNumberFormat="1" applyFont="1" applyFill="1" applyBorder="1" applyAlignment="1">
      <alignment horizontal="right" vertical="top"/>
    </xf>
    <xf numFmtId="200" fontId="1" fillId="0" borderId="0" xfId="15" applyNumberFormat="1" applyFont="1" applyFill="1" applyBorder="1" applyAlignment="1">
      <alignment horizontal="right" vertical="top"/>
    </xf>
    <xf numFmtId="179" fontId="2" fillId="0" borderId="2" xfId="15" applyNumberFormat="1" applyFont="1" applyBorder="1" applyAlignment="1">
      <alignment horizontal="right" vertical="top"/>
    </xf>
    <xf numFmtId="179" fontId="2" fillId="0" borderId="2" xfId="15" applyNumberFormat="1" applyFont="1" applyFill="1" applyBorder="1" applyAlignment="1" quotePrefix="1">
      <alignment horizontal="right" vertical="top" wrapText="1"/>
    </xf>
    <xf numFmtId="200" fontId="1" fillId="0" borderId="0" xfId="15" applyNumberFormat="1" applyFont="1" applyFill="1" applyBorder="1" applyAlignment="1" quotePrefix="1">
      <alignment horizontal="right" vertical="top"/>
    </xf>
    <xf numFmtId="177" fontId="2" fillId="0" borderId="0" xfId="15" applyNumberFormat="1" applyFont="1" applyFill="1" applyBorder="1" applyAlignment="1">
      <alignment vertical="top"/>
    </xf>
    <xf numFmtId="177" fontId="2" fillId="0" borderId="0" xfId="0" applyNumberFormat="1" applyFont="1" applyAlignment="1">
      <alignment vertical="top"/>
    </xf>
    <xf numFmtId="191" fontId="2" fillId="0" borderId="0" xfId="0" applyNumberFormat="1" applyFont="1" applyBorder="1" applyAlignment="1">
      <alignment vertical="top"/>
    </xf>
    <xf numFmtId="0" fontId="0" fillId="0" borderId="0" xfId="0" applyNumberFormat="1" applyFill="1" applyAlignment="1">
      <alignment horizontal="left" vertical="top" wrapText="1"/>
    </xf>
    <xf numFmtId="38" fontId="2" fillId="0" borderId="0" xfId="0" applyNumberFormat="1"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NumberFormat="1" applyFont="1" applyFill="1" applyAlignment="1">
      <alignment horizontal="left" vertical="top"/>
    </xf>
    <xf numFmtId="0" fontId="2" fillId="0" borderId="0" xfId="0" applyFont="1" applyAlignment="1">
      <alignment horizontal="left" vertical="top" shrinkToFit="1"/>
    </xf>
    <xf numFmtId="43" fontId="12" fillId="0" borderId="0" xfId="15" applyFont="1" applyAlignment="1">
      <alignment horizontal="right" vertical="top"/>
    </xf>
    <xf numFmtId="43" fontId="13" fillId="0" borderId="0" xfId="15" applyFont="1" applyAlignment="1">
      <alignment horizontal="right" vertical="top"/>
    </xf>
    <xf numFmtId="0" fontId="13" fillId="0" borderId="0" xfId="0" applyFont="1" applyAlignment="1">
      <alignment horizontal="right" vertical="top"/>
    </xf>
    <xf numFmtId="43" fontId="13" fillId="0" borderId="0" xfId="15" applyFont="1" applyAlignment="1" quotePrefix="1">
      <alignment horizontal="right" vertical="top"/>
    </xf>
    <xf numFmtId="0" fontId="2" fillId="0" borderId="0" xfId="0" applyFont="1" applyFill="1" applyAlignment="1">
      <alignment horizontal="left" vertical="top"/>
    </xf>
    <xf numFmtId="0" fontId="2" fillId="0" borderId="0" xfId="0" applyFont="1" applyAlignment="1">
      <alignment horizontal="left" vertical="top"/>
    </xf>
    <xf numFmtId="43" fontId="2" fillId="0" borderId="5" xfId="15" applyFont="1" applyBorder="1" applyAlignment="1" quotePrefix="1">
      <alignment horizontal="right" vertical="top"/>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15"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NumberFormat="1" applyFont="1" applyFill="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1" fillId="0" borderId="1" xfId="0" applyFont="1" applyBorder="1" applyAlignment="1">
      <alignment horizontal="justify" vertical="top"/>
    </xf>
    <xf numFmtId="0" fontId="2" fillId="0" borderId="0" xfId="0" applyFont="1" applyFill="1" applyBorder="1" applyAlignment="1">
      <alignment horizontal="justify" vertical="top" wrapText="1"/>
    </xf>
    <xf numFmtId="0" fontId="2" fillId="0" borderId="0" xfId="0" applyFont="1" applyBorder="1" applyAlignment="1">
      <alignment horizontal="justify" vertical="top"/>
    </xf>
    <xf numFmtId="0" fontId="2" fillId="0" borderId="0" xfId="0" applyFont="1" applyFill="1" applyBorder="1" applyAlignment="1">
      <alignment horizontal="justify" vertical="top"/>
    </xf>
    <xf numFmtId="0" fontId="2" fillId="0" borderId="0" xfId="0" applyFont="1" applyBorder="1" applyAlignment="1">
      <alignment horizontal="left" vertical="top" wrapText="1"/>
    </xf>
    <xf numFmtId="49" fontId="2" fillId="0" borderId="0" xfId="0" applyNumberFormat="1" applyFont="1" applyFill="1" applyAlignment="1">
      <alignment horizontal="left" vertical="top"/>
    </xf>
    <xf numFmtId="0" fontId="2" fillId="0" borderId="0" xfId="0" applyFont="1" applyBorder="1" applyAlignment="1">
      <alignment horizontal="justify" vertical="top" wrapText="1"/>
    </xf>
    <xf numFmtId="0" fontId="2" fillId="0" borderId="0" xfId="0" applyNumberFormat="1" applyFont="1" applyFill="1" applyBorder="1" applyAlignment="1">
      <alignment horizontal="justify" vertical="top" wrapText="1"/>
    </xf>
    <xf numFmtId="0" fontId="11" fillId="0" borderId="0" xfId="0" applyFont="1" applyFill="1" applyAlignment="1">
      <alignment horizontal="justify" vertical="top" wrapText="1"/>
    </xf>
    <xf numFmtId="0" fontId="2" fillId="0" borderId="0" xfId="0" applyFont="1" applyAlignment="1">
      <alignment wrapText="1"/>
    </xf>
    <xf numFmtId="0" fontId="2"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H57"/>
  <sheetViews>
    <sheetView view="pageBreakPreview" zoomScaleSheetLayoutView="100" workbookViewId="0" topLeftCell="A52">
      <selection activeCell="D58" sqref="D58"/>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7" width="12.7109375" style="2" customWidth="1"/>
    <col min="8" max="8" width="14.140625" style="2" customWidth="1"/>
    <col min="9" max="16384" width="9.140625" style="2" customWidth="1"/>
  </cols>
  <sheetData>
    <row r="5" ht="15.75">
      <c r="A5" s="27" t="s">
        <v>136</v>
      </c>
    </row>
    <row r="6" ht="12.75">
      <c r="A6" s="1"/>
    </row>
    <row r="7" ht="12.75">
      <c r="A7" s="1" t="s">
        <v>74</v>
      </c>
    </row>
    <row r="8" ht="12.75">
      <c r="A8" s="1" t="s">
        <v>274</v>
      </c>
    </row>
    <row r="9" ht="12.75">
      <c r="A9" s="2" t="s">
        <v>52</v>
      </c>
    </row>
    <row r="11" spans="4:8" ht="12.75">
      <c r="D11" s="185" t="s">
        <v>46</v>
      </c>
      <c r="E11" s="185"/>
      <c r="G11" s="185" t="s">
        <v>47</v>
      </c>
      <c r="H11" s="185"/>
    </row>
    <row r="12" spans="4:8" ht="12.75">
      <c r="D12" s="3"/>
      <c r="E12" s="4" t="s">
        <v>230</v>
      </c>
      <c r="F12" s="3"/>
      <c r="G12" s="3"/>
      <c r="H12" s="4"/>
    </row>
    <row r="13" spans="4:8" ht="12.75">
      <c r="D13" s="4" t="s">
        <v>48</v>
      </c>
      <c r="E13" s="4" t="s">
        <v>232</v>
      </c>
      <c r="F13" s="3"/>
      <c r="G13" s="62" t="s">
        <v>276</v>
      </c>
      <c r="H13" s="4" t="str">
        <f>G13</f>
        <v>9 months</v>
      </c>
    </row>
    <row r="14" spans="4:8" ht="12.75">
      <c r="D14" s="4" t="s">
        <v>144</v>
      </c>
      <c r="E14" s="34" t="s">
        <v>231</v>
      </c>
      <c r="F14" s="3"/>
      <c r="G14" s="62" t="s">
        <v>137</v>
      </c>
      <c r="H14" s="4" t="str">
        <f>G14</f>
        <v>Cumulative</v>
      </c>
    </row>
    <row r="15" spans="4:8" ht="12.75">
      <c r="D15" s="5" t="s">
        <v>275</v>
      </c>
      <c r="E15" s="5" t="s">
        <v>277</v>
      </c>
      <c r="F15" s="3"/>
      <c r="G15" s="5" t="str">
        <f>D15</f>
        <v>30 June 2007</v>
      </c>
      <c r="H15" s="5" t="str">
        <f>E15</f>
        <v>30 June 2006</v>
      </c>
    </row>
    <row r="16" spans="3:8" ht="12.75">
      <c r="C16" s="1" t="s">
        <v>59</v>
      </c>
      <c r="D16" s="5" t="s">
        <v>49</v>
      </c>
      <c r="E16" s="5" t="s">
        <v>49</v>
      </c>
      <c r="G16" s="5" t="s">
        <v>49</v>
      </c>
      <c r="H16" s="5" t="s">
        <v>49</v>
      </c>
    </row>
    <row r="18" spans="1:8" ht="12.75">
      <c r="A18" s="2" t="s">
        <v>50</v>
      </c>
      <c r="D18" s="16">
        <v>23586</v>
      </c>
      <c r="E18" s="10">
        <f>18277</f>
        <v>18277</v>
      </c>
      <c r="G18" s="10">
        <v>66328</v>
      </c>
      <c r="H18" s="10">
        <v>50546</v>
      </c>
    </row>
    <row r="19" spans="4:8" ht="12.75">
      <c r="D19" s="28"/>
      <c r="E19" s="28"/>
      <c r="F19" s="29"/>
      <c r="G19" s="28"/>
      <c r="H19" s="28"/>
    </row>
    <row r="20" spans="1:8" ht="12.75">
      <c r="A20" s="2" t="s">
        <v>121</v>
      </c>
      <c r="D20" s="16">
        <v>-17937.7</v>
      </c>
      <c r="E20" s="28">
        <v>-12768</v>
      </c>
      <c r="F20" s="29"/>
      <c r="G20" s="28">
        <v>-49581</v>
      </c>
      <c r="H20" s="10">
        <v>-35146</v>
      </c>
    </row>
    <row r="21" spans="4:8" ht="12.75">
      <c r="D21" s="24"/>
      <c r="E21" s="24"/>
      <c r="F21" s="29"/>
      <c r="G21" s="24"/>
      <c r="H21" s="24"/>
    </row>
    <row r="22" spans="1:8" ht="12.75">
      <c r="A22" s="2" t="s">
        <v>53</v>
      </c>
      <c r="D22" s="16">
        <f>SUM(D18:D21)</f>
        <v>5648.299999999999</v>
      </c>
      <c r="E22" s="28">
        <f>SUM(E18:E20)</f>
        <v>5509</v>
      </c>
      <c r="F22" s="29"/>
      <c r="G22" s="28">
        <f>SUM(G18:G20)</f>
        <v>16747</v>
      </c>
      <c r="H22" s="28">
        <f>SUM(H18:H21)</f>
        <v>15400</v>
      </c>
    </row>
    <row r="23" spans="4:8" ht="12.75">
      <c r="D23" s="28"/>
      <c r="E23" s="28"/>
      <c r="F23" s="29"/>
      <c r="G23" s="28"/>
      <c r="H23" s="28"/>
    </row>
    <row r="24" spans="1:8" ht="12.75">
      <c r="A24" s="2" t="s">
        <v>210</v>
      </c>
      <c r="D24" s="16">
        <v>344</v>
      </c>
      <c r="E24" s="28">
        <v>168</v>
      </c>
      <c r="F24" s="29"/>
      <c r="G24" s="28">
        <v>919</v>
      </c>
      <c r="H24" s="10">
        <v>399</v>
      </c>
    </row>
    <row r="25" spans="4:8" ht="12.75">
      <c r="D25" s="28"/>
      <c r="E25" s="28"/>
      <c r="F25" s="29"/>
      <c r="G25" s="28"/>
      <c r="H25" s="28"/>
    </row>
    <row r="26" spans="1:8" ht="12.75">
      <c r="A26" s="2" t="s">
        <v>122</v>
      </c>
      <c r="D26" s="16">
        <v>-932</v>
      </c>
      <c r="E26" s="28">
        <v>-599.7</v>
      </c>
      <c r="F26" s="29"/>
      <c r="G26" s="28">
        <v>-2244</v>
      </c>
      <c r="H26" s="10">
        <v>-1694</v>
      </c>
    </row>
    <row r="27" spans="4:8" ht="12.75">
      <c r="D27" s="28"/>
      <c r="E27" s="28"/>
      <c r="F27" s="29"/>
      <c r="G27" s="28"/>
      <c r="H27" s="28"/>
    </row>
    <row r="28" spans="1:8" ht="12.75">
      <c r="A28" s="2" t="s">
        <v>54</v>
      </c>
      <c r="D28" s="16">
        <v>-1049</v>
      </c>
      <c r="E28" s="28">
        <v>-1222.7</v>
      </c>
      <c r="F28" s="29"/>
      <c r="G28" s="28">
        <v>-3599</v>
      </c>
      <c r="H28" s="10">
        <v>-3523</v>
      </c>
    </row>
    <row r="29" spans="4:8" ht="12.75">
      <c r="D29" s="22"/>
      <c r="E29" s="22"/>
      <c r="F29" s="47"/>
      <c r="G29" s="22"/>
      <c r="H29" s="22"/>
    </row>
    <row r="30" spans="1:8" ht="12.75">
      <c r="A30" s="2" t="s">
        <v>55</v>
      </c>
      <c r="D30" s="16">
        <v>-66</v>
      </c>
      <c r="E30" s="10">
        <v>-47.4</v>
      </c>
      <c r="G30" s="10">
        <v>-172</v>
      </c>
      <c r="H30" s="10">
        <v>-135</v>
      </c>
    </row>
    <row r="31" spans="4:8" ht="12.75">
      <c r="D31" s="11"/>
      <c r="E31" s="11"/>
      <c r="G31" s="11"/>
      <c r="H31" s="11"/>
    </row>
    <row r="32" spans="1:8" ht="12.75" customHeight="1">
      <c r="A32" s="1" t="s">
        <v>56</v>
      </c>
      <c r="D32" s="10">
        <f>SUM(D22:D31)</f>
        <v>3945.2999999999993</v>
      </c>
      <c r="E32" s="10">
        <f>SUM(E22:E31)</f>
        <v>3807.2000000000003</v>
      </c>
      <c r="G32" s="10">
        <f>SUM(G22:G31)</f>
        <v>11651</v>
      </c>
      <c r="H32" s="10">
        <f>SUM(H22:H31)</f>
        <v>10447</v>
      </c>
    </row>
    <row r="33" spans="4:8" ht="12.75">
      <c r="D33" s="10"/>
      <c r="E33" s="10"/>
      <c r="G33" s="10"/>
      <c r="H33" s="10"/>
    </row>
    <row r="34" spans="1:8" ht="12.75">
      <c r="A34" s="2" t="s">
        <v>138</v>
      </c>
      <c r="D34" s="37">
        <v>0</v>
      </c>
      <c r="E34" s="11">
        <v>-634</v>
      </c>
      <c r="G34" s="11">
        <v>0</v>
      </c>
      <c r="H34" s="11">
        <v>-7280</v>
      </c>
    </row>
    <row r="35" spans="4:8" ht="12.75">
      <c r="D35" s="16">
        <f>SUM(D32:D34)</f>
        <v>3945.2999999999993</v>
      </c>
      <c r="E35" s="10">
        <f>SUM(E32:E34)</f>
        <v>3173.2000000000003</v>
      </c>
      <c r="G35" s="10">
        <f>SUM(G32:G34)</f>
        <v>11651</v>
      </c>
      <c r="H35" s="10">
        <f>SUM(H32:H34)</f>
        <v>3167</v>
      </c>
    </row>
    <row r="36" spans="4:8" ht="12.75">
      <c r="D36" s="10"/>
      <c r="E36" s="10"/>
      <c r="G36" s="10"/>
      <c r="H36" s="10"/>
    </row>
    <row r="37" spans="1:8" ht="12.75">
      <c r="A37" s="2" t="s">
        <v>57</v>
      </c>
      <c r="C37" s="2" t="s">
        <v>60</v>
      </c>
      <c r="D37" s="16">
        <v>-341</v>
      </c>
      <c r="E37" s="10">
        <v>-242</v>
      </c>
      <c r="G37" s="10">
        <f>-1099</f>
        <v>-1099</v>
      </c>
      <c r="H37" s="10">
        <f>E37</f>
        <v>-242</v>
      </c>
    </row>
    <row r="38" spans="4:8" ht="12.75" customHeight="1">
      <c r="D38" s="11"/>
      <c r="E38" s="11"/>
      <c r="G38" s="11"/>
      <c r="H38" s="11"/>
    </row>
    <row r="39" spans="1:8" ht="13.5" thickBot="1">
      <c r="A39" s="1" t="s">
        <v>236</v>
      </c>
      <c r="D39" s="167">
        <f>SUM(D35:D38)</f>
        <v>3604.2999999999993</v>
      </c>
      <c r="E39" s="12">
        <f>SUM(E35:E38)</f>
        <v>2931.2000000000003</v>
      </c>
      <c r="G39" s="12">
        <f>SUM(G35:G38)</f>
        <v>10552</v>
      </c>
      <c r="H39" s="12">
        <f>SUM(H35:H38)</f>
        <v>2925</v>
      </c>
    </row>
    <row r="40" spans="4:8" ht="12.75">
      <c r="D40" s="9"/>
      <c r="E40" s="9"/>
      <c r="H40" s="9"/>
    </row>
    <row r="41" spans="1:8" ht="12.75">
      <c r="A41" s="1" t="s">
        <v>197</v>
      </c>
      <c r="D41" s="9"/>
      <c r="E41" s="9"/>
      <c r="G41" s="13"/>
      <c r="H41" s="43"/>
    </row>
    <row r="42" spans="1:8" ht="13.5" thickBot="1">
      <c r="A42" s="29" t="s">
        <v>268</v>
      </c>
      <c r="B42" s="29"/>
      <c r="D42" s="95">
        <f>D39</f>
        <v>3604.2999999999993</v>
      </c>
      <c r="E42" s="95">
        <f>E39</f>
        <v>2931.2000000000003</v>
      </c>
      <c r="G42" s="96">
        <f>G39</f>
        <v>10552</v>
      </c>
      <c r="H42" s="95">
        <f>H39</f>
        <v>2925</v>
      </c>
    </row>
    <row r="43" spans="4:8" ht="12.75">
      <c r="D43" s="10"/>
      <c r="E43" s="9"/>
      <c r="H43" s="9"/>
    </row>
    <row r="44" spans="1:8" ht="12.75">
      <c r="A44" s="1" t="s">
        <v>128</v>
      </c>
      <c r="D44" s="10"/>
      <c r="E44" s="9"/>
      <c r="H44" s="9"/>
    </row>
    <row r="45" spans="1:8" ht="12.75">
      <c r="A45" s="2" t="s">
        <v>129</v>
      </c>
      <c r="C45" s="2" t="s">
        <v>234</v>
      </c>
      <c r="D45" s="113">
        <f>Notes!H269</f>
        <v>4.289709837899597</v>
      </c>
      <c r="E45" s="114">
        <v>5.4</v>
      </c>
      <c r="F45" s="29"/>
      <c r="G45" s="113">
        <f>Notes!I269</f>
        <v>12.584076706578257</v>
      </c>
      <c r="H45" s="48">
        <v>16.17</v>
      </c>
    </row>
    <row r="46" spans="1:8" ht="13.5" thickBot="1">
      <c r="A46" s="2" t="s">
        <v>130</v>
      </c>
      <c r="C46" s="2" t="s">
        <v>235</v>
      </c>
      <c r="D46" s="115">
        <f>Notes!H288</f>
        <v>4.1765257998354555</v>
      </c>
      <c r="E46" s="115" t="s">
        <v>120</v>
      </c>
      <c r="F46" s="29"/>
      <c r="G46" s="115">
        <f>Notes!I288</f>
        <v>12.233777375859392</v>
      </c>
      <c r="H46" s="59" t="s">
        <v>120</v>
      </c>
    </row>
    <row r="47" ht="12.75">
      <c r="D47" s="10"/>
    </row>
    <row r="48" spans="1:8" ht="13.5" thickBot="1">
      <c r="A48" s="1" t="s">
        <v>198</v>
      </c>
      <c r="D48" s="51">
        <v>4.4</v>
      </c>
      <c r="E48" s="184" t="s">
        <v>309</v>
      </c>
      <c r="G48" s="107">
        <v>8</v>
      </c>
      <c r="H48" s="184" t="s">
        <v>309</v>
      </c>
    </row>
    <row r="49" ht="12.75">
      <c r="D49" s="10"/>
    </row>
    <row r="50" spans="1:8" ht="13.5" thickBot="1">
      <c r="A50" s="1" t="s">
        <v>199</v>
      </c>
      <c r="D50" s="97">
        <v>114</v>
      </c>
      <c r="E50" s="95">
        <v>104</v>
      </c>
      <c r="G50" s="97">
        <v>385</v>
      </c>
      <c r="H50" s="95">
        <v>104</v>
      </c>
    </row>
    <row r="51" spans="1:8" ht="13.5" thickBot="1">
      <c r="A51" s="1" t="s">
        <v>200</v>
      </c>
      <c r="D51" s="98">
        <f>D30</f>
        <v>-66</v>
      </c>
      <c r="E51" s="99">
        <v>-39</v>
      </c>
      <c r="G51" s="100">
        <v>-172</v>
      </c>
      <c r="H51" s="99">
        <v>-39</v>
      </c>
    </row>
    <row r="52" ht="12.75">
      <c r="D52" s="10"/>
    </row>
    <row r="53" spans="1:4" ht="12.75">
      <c r="A53" s="1" t="s">
        <v>61</v>
      </c>
      <c r="D53" s="10"/>
    </row>
    <row r="54" spans="1:8" ht="12.75">
      <c r="A54" s="186" t="s">
        <v>295</v>
      </c>
      <c r="B54" s="186"/>
      <c r="C54" s="186"/>
      <c r="D54" s="186"/>
      <c r="E54" s="186"/>
      <c r="F54" s="186"/>
      <c r="G54" s="186"/>
      <c r="H54" s="186"/>
    </row>
    <row r="55" spans="1:8" ht="32.25" customHeight="1">
      <c r="A55" s="186"/>
      <c r="B55" s="186"/>
      <c r="C55" s="186"/>
      <c r="D55" s="186"/>
      <c r="E55" s="186"/>
      <c r="F55" s="186"/>
      <c r="G55" s="186"/>
      <c r="H55" s="186"/>
    </row>
    <row r="56" spans="1:8" ht="12.75">
      <c r="A56" s="29"/>
      <c r="B56" s="29"/>
      <c r="C56" s="29"/>
      <c r="D56" s="29"/>
      <c r="E56" s="29"/>
      <c r="F56" s="29"/>
      <c r="G56" s="29"/>
      <c r="H56" s="29"/>
    </row>
    <row r="57" spans="1:8" ht="12.75" customHeight="1">
      <c r="A57" s="8"/>
      <c r="B57" s="8"/>
      <c r="C57" s="8"/>
      <c r="D57" s="8"/>
      <c r="E57" s="8"/>
      <c r="F57" s="8"/>
      <c r="G57" s="8"/>
      <c r="H57" s="8"/>
    </row>
  </sheetData>
  <mergeCells count="3">
    <mergeCell ref="D11:E11"/>
    <mergeCell ref="G11:H11"/>
    <mergeCell ref="A54:H55"/>
  </mergeCells>
  <printOptions/>
  <pageMargins left="0.44" right="0.25" top="0.26" bottom="0.57" header="0.33" footer="0.28"/>
  <pageSetup firstPageNumber="1" useFirstPageNumber="1" horizontalDpi="300" verticalDpi="300" orientation="portrait" paperSize="9"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3"/>
  <sheetViews>
    <sheetView view="pageBreakPreview" zoomScaleSheetLayoutView="100" workbookViewId="0" topLeftCell="A43">
      <selection activeCell="A5" sqref="A5"/>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5.28125" style="2" customWidth="1"/>
    <col min="8" max="16384" width="9.140625" style="2" customWidth="1"/>
  </cols>
  <sheetData>
    <row r="5" spans="1:3" ht="15.75">
      <c r="A5" s="27" t="s">
        <v>136</v>
      </c>
      <c r="B5" s="27"/>
      <c r="C5" s="1"/>
    </row>
    <row r="7" spans="1:3" ht="12.75">
      <c r="A7" s="1" t="s">
        <v>75</v>
      </c>
      <c r="C7" s="1"/>
    </row>
    <row r="8" spans="1:3" ht="12.75">
      <c r="A8" s="1" t="s">
        <v>278</v>
      </c>
      <c r="C8" s="1"/>
    </row>
    <row r="9" spans="1:5" ht="12.75">
      <c r="A9" s="2" t="s">
        <v>52</v>
      </c>
      <c r="C9" s="1"/>
      <c r="E9" s="145"/>
    </row>
    <row r="10" spans="3:7" ht="12.75">
      <c r="C10" s="1"/>
      <c r="G10" s="34" t="s">
        <v>191</v>
      </c>
    </row>
    <row r="11" spans="1:7" ht="12.75">
      <c r="A11" s="1"/>
      <c r="C11" s="1"/>
      <c r="E11" s="4" t="s">
        <v>43</v>
      </c>
      <c r="G11" s="4" t="s">
        <v>43</v>
      </c>
    </row>
    <row r="12" spans="4:7" ht="12.75">
      <c r="D12" s="3"/>
      <c r="E12" s="49" t="s">
        <v>275</v>
      </c>
      <c r="F12" s="5"/>
      <c r="G12" s="108" t="s">
        <v>229</v>
      </c>
    </row>
    <row r="13" spans="3:7" ht="12.75">
      <c r="C13" s="61" t="s">
        <v>59</v>
      </c>
      <c r="E13" s="5" t="s">
        <v>49</v>
      </c>
      <c r="F13" s="5"/>
      <c r="G13" s="49" t="s">
        <v>49</v>
      </c>
    </row>
    <row r="14" spans="3:7" ht="12.75">
      <c r="C14" s="1"/>
      <c r="E14" s="5"/>
      <c r="F14" s="5"/>
      <c r="G14" s="127" t="s">
        <v>10</v>
      </c>
    </row>
    <row r="15" spans="1:7" ht="12.75">
      <c r="A15" s="1" t="s">
        <v>212</v>
      </c>
      <c r="G15" s="50"/>
    </row>
    <row r="16" spans="1:7" ht="12.75">
      <c r="A16" s="1" t="s">
        <v>211</v>
      </c>
      <c r="E16" s="15"/>
      <c r="F16" s="15"/>
      <c r="G16" s="16"/>
    </row>
    <row r="17" spans="1:7" ht="12.75">
      <c r="A17" s="2" t="s">
        <v>62</v>
      </c>
      <c r="C17" s="2" t="s">
        <v>40</v>
      </c>
      <c r="E17" s="15">
        <f>28428-E18</f>
        <v>26091</v>
      </c>
      <c r="F17" s="15"/>
      <c r="G17" s="85">
        <v>23829</v>
      </c>
    </row>
    <row r="18" spans="1:7" ht="12.75">
      <c r="A18" s="2" t="s">
        <v>11</v>
      </c>
      <c r="C18" s="2" t="s">
        <v>40</v>
      </c>
      <c r="E18" s="15">
        <v>2337</v>
      </c>
      <c r="F18" s="15"/>
      <c r="G18" s="85">
        <v>2372</v>
      </c>
    </row>
    <row r="19" spans="1:7" ht="12.75">
      <c r="A19" s="2" t="s">
        <v>139</v>
      </c>
      <c r="E19" s="11">
        <v>10</v>
      </c>
      <c r="F19" s="15"/>
      <c r="G19" s="86">
        <v>10</v>
      </c>
    </row>
    <row r="20" spans="5:7" ht="12.75">
      <c r="E20" s="18">
        <f>SUM(E17:E19)</f>
        <v>28438</v>
      </c>
      <c r="G20" s="101">
        <f>SUM(G17:G19)</f>
        <v>26211</v>
      </c>
    </row>
    <row r="21" spans="1:7" ht="12.75">
      <c r="A21" s="6"/>
      <c r="E21" s="15"/>
      <c r="F21" s="15"/>
      <c r="G21" s="87"/>
    </row>
    <row r="22" spans="1:7" ht="12.75">
      <c r="A22" s="1" t="s">
        <v>213</v>
      </c>
      <c r="E22" s="15"/>
      <c r="F22" s="15"/>
      <c r="G22" s="87"/>
    </row>
    <row r="23" spans="1:7" ht="12.75">
      <c r="A23" s="2" t="s">
        <v>123</v>
      </c>
      <c r="E23" s="15">
        <v>10401</v>
      </c>
      <c r="F23" s="15"/>
      <c r="G23" s="85">
        <v>8775</v>
      </c>
    </row>
    <row r="24" spans="1:7" ht="12.75">
      <c r="A24" s="2" t="s">
        <v>63</v>
      </c>
      <c r="E24" s="15">
        <v>5725</v>
      </c>
      <c r="F24" s="15"/>
      <c r="G24" s="85">
        <v>3583</v>
      </c>
    </row>
    <row r="25" spans="1:7" ht="12.75">
      <c r="A25" s="2" t="s">
        <v>140</v>
      </c>
      <c r="D25" s="5"/>
      <c r="E25" s="21">
        <v>621</v>
      </c>
      <c r="F25" s="17"/>
      <c r="G25" s="33">
        <v>426</v>
      </c>
    </row>
    <row r="26" spans="1:7" ht="12.75">
      <c r="A26" s="2" t="s">
        <v>237</v>
      </c>
      <c r="D26" s="5"/>
      <c r="E26" s="117">
        <v>18993</v>
      </c>
      <c r="F26" s="17"/>
      <c r="G26" s="33">
        <v>19461</v>
      </c>
    </row>
    <row r="27" spans="1:7" ht="12.75">
      <c r="A27" s="2" t="s">
        <v>64</v>
      </c>
      <c r="E27" s="22">
        <v>7093</v>
      </c>
      <c r="F27" s="15"/>
      <c r="G27" s="33">
        <v>4062</v>
      </c>
    </row>
    <row r="28" spans="5:7" ht="12.75">
      <c r="E28" s="18">
        <f>SUM(E23:E27)</f>
        <v>42833</v>
      </c>
      <c r="F28" s="15"/>
      <c r="G28" s="38">
        <f>SUM(G23:G27)</f>
        <v>36307</v>
      </c>
    </row>
    <row r="29" spans="1:7" ht="13.5" thickBot="1">
      <c r="A29" s="1" t="s">
        <v>221</v>
      </c>
      <c r="E29" s="12">
        <f>E20+E28</f>
        <v>71271</v>
      </c>
      <c r="F29" s="15"/>
      <c r="G29" s="12">
        <f>G20+G28</f>
        <v>62518</v>
      </c>
    </row>
    <row r="30" spans="5:7" ht="12.75">
      <c r="E30" s="15"/>
      <c r="F30" s="15"/>
      <c r="G30" s="15"/>
    </row>
    <row r="31" spans="1:7" ht="12.75">
      <c r="A31" s="1" t="s">
        <v>214</v>
      </c>
      <c r="E31" s="15"/>
      <c r="F31" s="15"/>
      <c r="G31" s="15"/>
    </row>
    <row r="32" spans="1:7" ht="12.75">
      <c r="A32" s="1" t="s">
        <v>215</v>
      </c>
      <c r="E32" s="15"/>
      <c r="F32" s="15"/>
      <c r="G32" s="15"/>
    </row>
    <row r="33" spans="1:7" ht="12.75">
      <c r="A33" s="2" t="s">
        <v>68</v>
      </c>
      <c r="E33" s="15">
        <v>42011</v>
      </c>
      <c r="F33" s="15"/>
      <c r="G33" s="33">
        <v>41100</v>
      </c>
    </row>
    <row r="34" spans="1:7" ht="12.75">
      <c r="A34" s="2" t="s">
        <v>201</v>
      </c>
      <c r="E34" s="15">
        <v>8131</v>
      </c>
      <c r="F34" s="15"/>
      <c r="G34" s="33">
        <v>7295</v>
      </c>
    </row>
    <row r="35" spans="1:7" ht="12.75">
      <c r="A35" s="2" t="s">
        <v>12</v>
      </c>
      <c r="C35" s="2" t="s">
        <v>38</v>
      </c>
      <c r="E35" s="15">
        <v>1361</v>
      </c>
      <c r="F35" s="15"/>
      <c r="G35" s="33">
        <v>1151</v>
      </c>
    </row>
    <row r="36" spans="1:7" ht="12.75">
      <c r="A36" s="2" t="s">
        <v>69</v>
      </c>
      <c r="C36" s="2" t="s">
        <v>41</v>
      </c>
      <c r="E36" s="15">
        <v>12408</v>
      </c>
      <c r="F36" s="15"/>
      <c r="G36" s="15">
        <v>1614</v>
      </c>
    </row>
    <row r="37" spans="1:7" ht="12.75">
      <c r="A37" s="29" t="s">
        <v>36</v>
      </c>
      <c r="B37" s="29"/>
      <c r="C37" s="29" t="s">
        <v>39</v>
      </c>
      <c r="D37" s="29"/>
      <c r="E37" s="22">
        <v>0</v>
      </c>
      <c r="F37" s="22"/>
      <c r="G37" s="22">
        <v>3268</v>
      </c>
    </row>
    <row r="38" spans="5:7" ht="12.75">
      <c r="E38" s="15"/>
      <c r="F38" s="15"/>
      <c r="G38" s="85"/>
    </row>
    <row r="39" spans="1:7" ht="12.75">
      <c r="A39" s="1" t="s">
        <v>216</v>
      </c>
      <c r="E39" s="18">
        <f>SUM(E33:E38)</f>
        <v>63911</v>
      </c>
      <c r="F39" s="15"/>
      <c r="G39" s="38">
        <f>SUM(G33:G38)</f>
        <v>54428</v>
      </c>
    </row>
    <row r="40" spans="5:7" ht="12.75">
      <c r="E40" s="15"/>
      <c r="F40" s="15"/>
      <c r="G40" s="15"/>
    </row>
    <row r="41" spans="1:7" ht="12.75">
      <c r="A41" s="1" t="s">
        <v>217</v>
      </c>
      <c r="E41" s="15"/>
      <c r="F41" s="15"/>
      <c r="G41" s="15"/>
    </row>
    <row r="42" spans="1:7" ht="12.75">
      <c r="A42" s="2" t="s">
        <v>141</v>
      </c>
      <c r="E42" s="15">
        <v>533</v>
      </c>
      <c r="F42" s="15"/>
      <c r="G42" s="85">
        <v>433</v>
      </c>
    </row>
    <row r="43" spans="5:7" ht="12.75">
      <c r="E43" s="19"/>
      <c r="F43" s="10"/>
      <c r="G43" s="102"/>
    </row>
    <row r="44" spans="1:7" ht="12.75">
      <c r="A44" s="1" t="s">
        <v>218</v>
      </c>
      <c r="E44" s="15"/>
      <c r="F44" s="15"/>
      <c r="G44" s="15"/>
    </row>
    <row r="45" spans="1:7" ht="12.75">
      <c r="A45" s="2" t="s">
        <v>65</v>
      </c>
      <c r="E45" s="15">
        <v>3698</v>
      </c>
      <c r="F45" s="15"/>
      <c r="G45" s="85">
        <v>3153</v>
      </c>
    </row>
    <row r="46" spans="1:7" ht="12.75">
      <c r="A46" s="2" t="s">
        <v>66</v>
      </c>
      <c r="E46" s="15">
        <v>2893</v>
      </c>
      <c r="F46" s="15"/>
      <c r="G46" s="33">
        <v>4436</v>
      </c>
    </row>
    <row r="47" spans="1:7" ht="12.75">
      <c r="A47" s="2" t="s">
        <v>67</v>
      </c>
      <c r="E47" s="15">
        <v>236</v>
      </c>
      <c r="F47" s="15"/>
      <c r="G47" s="85">
        <v>68</v>
      </c>
    </row>
    <row r="48" spans="5:7" ht="12.75">
      <c r="E48" s="18">
        <f>SUM(E45:E47)</f>
        <v>6827</v>
      </c>
      <c r="F48" s="15"/>
      <c r="G48" s="38">
        <f>SUM(G45:G47)</f>
        <v>7657</v>
      </c>
    </row>
    <row r="49" spans="1:7" ht="12.75">
      <c r="A49" s="2" t="s">
        <v>219</v>
      </c>
      <c r="E49" s="15">
        <f>E42+E48</f>
        <v>7360</v>
      </c>
      <c r="F49" s="15"/>
      <c r="G49" s="15">
        <f>G42+G48</f>
        <v>8090</v>
      </c>
    </row>
    <row r="50" spans="1:7" ht="13.5" thickBot="1">
      <c r="A50" s="1" t="s">
        <v>220</v>
      </c>
      <c r="E50" s="12">
        <f>E39+E49</f>
        <v>71271</v>
      </c>
      <c r="F50" s="15"/>
      <c r="G50" s="12">
        <f>G39+G49</f>
        <v>62518</v>
      </c>
    </row>
    <row r="51" spans="5:7" ht="12.75">
      <c r="E51" s="15"/>
      <c r="F51" s="15"/>
      <c r="G51" s="16"/>
    </row>
    <row r="52" spans="1:7" ht="12.75">
      <c r="A52" s="187" t="s">
        <v>209</v>
      </c>
      <c r="B52" s="187"/>
      <c r="E52" s="10"/>
      <c r="F52" s="10"/>
      <c r="G52" s="10"/>
    </row>
    <row r="53" spans="1:7" ht="16.5" customHeight="1" thickBot="1">
      <c r="A53" s="188"/>
      <c r="B53" s="188"/>
      <c r="E53" s="51">
        <f>E39/(E33*2)</f>
        <v>0.7606460212801409</v>
      </c>
      <c r="F53" s="10"/>
      <c r="G53" s="51">
        <f>G39/(G33*2)</f>
        <v>0.6621411192214112</v>
      </c>
    </row>
    <row r="54" spans="5:7" ht="12.75">
      <c r="E54" s="10"/>
      <c r="F54" s="10"/>
      <c r="G54" s="10"/>
    </row>
    <row r="55" spans="1:7" ht="12.75">
      <c r="A55" s="1" t="s">
        <v>61</v>
      </c>
      <c r="E55" s="10"/>
      <c r="F55" s="10"/>
      <c r="G55" s="10"/>
    </row>
    <row r="56" spans="1:7" ht="12.75">
      <c r="A56" s="186" t="s">
        <v>254</v>
      </c>
      <c r="B56" s="186"/>
      <c r="C56" s="186"/>
      <c r="D56" s="186"/>
      <c r="E56" s="186"/>
      <c r="F56" s="186"/>
      <c r="G56" s="186"/>
    </row>
    <row r="57" spans="1:7" ht="29.25" customHeight="1">
      <c r="A57" s="186"/>
      <c r="B57" s="186"/>
      <c r="C57" s="186"/>
      <c r="D57" s="186"/>
      <c r="E57" s="186"/>
      <c r="F57" s="186"/>
      <c r="G57" s="186"/>
    </row>
    <row r="58" spans="1:7" ht="12.75" customHeight="1">
      <c r="A58" s="8"/>
      <c r="B58" s="8"/>
      <c r="C58" s="8"/>
      <c r="D58" s="8"/>
      <c r="E58" s="8"/>
      <c r="F58" s="8"/>
      <c r="G58" s="8"/>
    </row>
    <row r="59" ht="12.75" customHeight="1"/>
    <row r="60" ht="12.75" customHeight="1"/>
    <row r="61" ht="12.75" customHeight="1"/>
    <row r="62" ht="12.75" customHeight="1"/>
    <row r="63" spans="1:7" ht="12.75" customHeight="1">
      <c r="A63" s="8"/>
      <c r="B63" s="8"/>
      <c r="C63" s="8"/>
      <c r="D63" s="8"/>
      <c r="E63" s="8"/>
      <c r="F63" s="8"/>
      <c r="G63" s="8"/>
    </row>
  </sheetData>
  <mergeCells count="2">
    <mergeCell ref="A52:B53"/>
    <mergeCell ref="A56:G57"/>
  </mergeCells>
  <printOptions/>
  <pageMargins left="0.75" right="0.75" top="0.72" bottom="0.74" header="0.5" footer="0.5"/>
  <pageSetup firstPageNumber="2" useFirstPageNumber="1" horizontalDpi="300" verticalDpi="300" orientation="portrait" paperSize="9" scale="98"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43"/>
  <sheetViews>
    <sheetView view="pageBreakPreview" zoomScaleSheetLayoutView="100" workbookViewId="0" topLeftCell="A16">
      <selection activeCell="B36" sqref="B36"/>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1.28125" style="2" customWidth="1"/>
    <col min="8" max="8" width="9.421875" style="2" customWidth="1"/>
    <col min="9" max="9" width="8.28125" style="2" customWidth="1"/>
    <col min="10" max="16384" width="9.140625" style="2" customWidth="1"/>
  </cols>
  <sheetData>
    <row r="5" spans="1:3" ht="15.75">
      <c r="A5" s="27" t="s">
        <v>136</v>
      </c>
      <c r="B5" s="27"/>
      <c r="C5" s="27"/>
    </row>
    <row r="7" ht="12.75">
      <c r="A7" s="1" t="s">
        <v>76</v>
      </c>
    </row>
    <row r="8" ht="12.75">
      <c r="A8" s="1" t="str">
        <f>'IS'!A8</f>
        <v>For The Third Quarter Ended 30 June 2007</v>
      </c>
    </row>
    <row r="9" ht="12.75">
      <c r="A9" s="2" t="s">
        <v>52</v>
      </c>
    </row>
    <row r="11" spans="4:8" ht="12.75">
      <c r="D11" s="189" t="s">
        <v>142</v>
      </c>
      <c r="E11" s="189"/>
      <c r="F11" s="190"/>
      <c r="G11" s="119"/>
      <c r="H11" s="4" t="s">
        <v>42</v>
      </c>
    </row>
    <row r="12" spans="1:9" ht="12.75">
      <c r="A12" s="1"/>
      <c r="D12" s="4" t="s">
        <v>72</v>
      </c>
      <c r="E12" s="34" t="s">
        <v>222</v>
      </c>
      <c r="F12" s="34" t="s">
        <v>73</v>
      </c>
      <c r="G12" s="34" t="s">
        <v>13</v>
      </c>
      <c r="H12" s="4" t="s">
        <v>71</v>
      </c>
      <c r="I12" s="7"/>
    </row>
    <row r="13" spans="4:9" ht="12.75">
      <c r="D13" s="4" t="s">
        <v>73</v>
      </c>
      <c r="E13" s="34" t="s">
        <v>223</v>
      </c>
      <c r="F13" s="34" t="s">
        <v>14</v>
      </c>
      <c r="G13" s="34" t="s">
        <v>15</v>
      </c>
      <c r="H13" s="4" t="s">
        <v>16</v>
      </c>
      <c r="I13" s="4" t="s">
        <v>70</v>
      </c>
    </row>
    <row r="14" spans="3:9" ht="12.75">
      <c r="C14" s="61" t="s">
        <v>59</v>
      </c>
      <c r="D14" s="5" t="s">
        <v>49</v>
      </c>
      <c r="E14" s="5" t="s">
        <v>49</v>
      </c>
      <c r="F14" s="4" t="s">
        <v>49</v>
      </c>
      <c r="G14" s="4" t="s">
        <v>49</v>
      </c>
      <c r="H14" s="5" t="s">
        <v>49</v>
      </c>
      <c r="I14" s="5" t="s">
        <v>49</v>
      </c>
    </row>
    <row r="15" spans="4:9" ht="12.75">
      <c r="D15" s="14"/>
      <c r="E15" s="13"/>
      <c r="F15" s="13"/>
      <c r="G15" s="13"/>
      <c r="H15" s="14"/>
      <c r="I15" s="14"/>
    </row>
    <row r="16" spans="1:9" ht="12.75">
      <c r="A16" s="2" t="s">
        <v>250</v>
      </c>
      <c r="D16" s="128"/>
      <c r="E16" s="35"/>
      <c r="F16" s="35"/>
      <c r="G16" s="35"/>
      <c r="H16" s="128"/>
      <c r="I16" s="128"/>
    </row>
    <row r="17" spans="1:9" ht="12.75">
      <c r="A17" s="29" t="s">
        <v>262</v>
      </c>
      <c r="B17" s="29"/>
      <c r="D17" s="129">
        <v>41100</v>
      </c>
      <c r="E17" s="130">
        <v>7295</v>
      </c>
      <c r="F17" s="130">
        <v>0</v>
      </c>
      <c r="G17" s="130">
        <v>3268</v>
      </c>
      <c r="H17" s="131">
        <v>2765</v>
      </c>
      <c r="I17" s="132">
        <f>SUM(D17:H17)</f>
        <v>54428</v>
      </c>
    </row>
    <row r="18" spans="1:9" ht="12.75">
      <c r="A18" s="29" t="s">
        <v>263</v>
      </c>
      <c r="B18" s="29"/>
      <c r="C18" s="2" t="s">
        <v>38</v>
      </c>
      <c r="D18" s="133">
        <v>0</v>
      </c>
      <c r="E18" s="103">
        <v>0</v>
      </c>
      <c r="F18" s="103">
        <v>1151</v>
      </c>
      <c r="G18" s="103">
        <v>0</v>
      </c>
      <c r="H18" s="134">
        <v>-1151</v>
      </c>
      <c r="I18" s="135">
        <f>SUM(D18:H18)</f>
        <v>0</v>
      </c>
    </row>
    <row r="19" spans="1:9" ht="12.75">
      <c r="A19" s="2" t="s">
        <v>251</v>
      </c>
      <c r="D19" s="128">
        <f aca="true" t="shared" si="0" ref="D19:I19">SUM(D17:D18)</f>
        <v>41100</v>
      </c>
      <c r="E19" s="128">
        <f t="shared" si="0"/>
        <v>7295</v>
      </c>
      <c r="F19" s="128">
        <f t="shared" si="0"/>
        <v>1151</v>
      </c>
      <c r="G19" s="128">
        <f t="shared" si="0"/>
        <v>3268</v>
      </c>
      <c r="H19" s="128">
        <f t="shared" si="0"/>
        <v>1614</v>
      </c>
      <c r="I19" s="128">
        <f t="shared" si="0"/>
        <v>54428</v>
      </c>
    </row>
    <row r="20" spans="4:9" ht="12.75">
      <c r="D20" s="128"/>
      <c r="E20" s="35"/>
      <c r="F20" s="35"/>
      <c r="G20" s="35"/>
      <c r="H20" s="128"/>
      <c r="I20" s="128"/>
    </row>
    <row r="21" spans="1:9" ht="12.75">
      <c r="A21" s="2" t="s">
        <v>17</v>
      </c>
      <c r="C21" s="2" t="s">
        <v>39</v>
      </c>
      <c r="D21" s="134">
        <v>0</v>
      </c>
      <c r="E21" s="103">
        <v>0</v>
      </c>
      <c r="F21" s="103">
        <v>0</v>
      </c>
      <c r="G21" s="103">
        <v>-3268</v>
      </c>
      <c r="H21" s="134">
        <v>3268</v>
      </c>
      <c r="I21" s="134">
        <f>SUM(D21:H21)</f>
        <v>0</v>
      </c>
    </row>
    <row r="22" spans="4:9" ht="12.75">
      <c r="D22" s="128">
        <f aca="true" t="shared" si="1" ref="D22:I22">SUM(D19:D21)</f>
        <v>41100</v>
      </c>
      <c r="E22" s="128">
        <f t="shared" si="1"/>
        <v>7295</v>
      </c>
      <c r="F22" s="128">
        <f t="shared" si="1"/>
        <v>1151</v>
      </c>
      <c r="G22" s="128">
        <f t="shared" si="1"/>
        <v>0</v>
      </c>
      <c r="H22" s="128">
        <f t="shared" si="1"/>
        <v>4882</v>
      </c>
      <c r="I22" s="128">
        <f t="shared" si="1"/>
        <v>54428</v>
      </c>
    </row>
    <row r="23" spans="4:9" ht="12.75">
      <c r="D23" s="128"/>
      <c r="E23" s="128"/>
      <c r="F23" s="128"/>
      <c r="G23" s="128"/>
      <c r="H23" s="128"/>
      <c r="I23" s="128"/>
    </row>
    <row r="24" ht="12.75">
      <c r="A24" s="2" t="s">
        <v>18</v>
      </c>
    </row>
    <row r="25" spans="1:9" ht="12.75">
      <c r="A25" s="2" t="s">
        <v>19</v>
      </c>
      <c r="D25" s="128">
        <v>911</v>
      </c>
      <c r="E25" s="128">
        <v>911</v>
      </c>
      <c r="F25" s="128">
        <v>0</v>
      </c>
      <c r="G25" s="128">
        <v>0</v>
      </c>
      <c r="H25" s="53">
        <v>0</v>
      </c>
      <c r="I25" s="128">
        <f>SUM(D25:H25)</f>
        <v>1822</v>
      </c>
    </row>
    <row r="26" spans="4:9" ht="12.75">
      <c r="D26" s="128"/>
      <c r="E26" s="128"/>
      <c r="F26" s="128"/>
      <c r="G26" s="128"/>
      <c r="H26" s="128"/>
      <c r="I26" s="128"/>
    </row>
    <row r="27" spans="1:9" ht="12.75">
      <c r="A27" s="2" t="s">
        <v>4</v>
      </c>
      <c r="D27" s="128">
        <v>0</v>
      </c>
      <c r="E27" s="128">
        <v>-75</v>
      </c>
      <c r="F27" s="128">
        <v>0</v>
      </c>
      <c r="G27" s="128">
        <v>0</v>
      </c>
      <c r="H27" s="53">
        <v>0</v>
      </c>
      <c r="I27" s="128">
        <f>SUM(D27:H27)</f>
        <v>-75</v>
      </c>
    </row>
    <row r="28" spans="4:9" ht="12.75">
      <c r="D28" s="128"/>
      <c r="E28" s="128"/>
      <c r="F28" s="128"/>
      <c r="G28" s="128"/>
      <c r="H28" s="128"/>
      <c r="I28" s="128"/>
    </row>
    <row r="29" spans="1:9" ht="12.75">
      <c r="A29" s="2" t="s">
        <v>20</v>
      </c>
      <c r="D29" s="128">
        <v>0</v>
      </c>
      <c r="E29" s="128">
        <v>0</v>
      </c>
      <c r="F29" s="128">
        <v>210</v>
      </c>
      <c r="G29" s="128">
        <v>0</v>
      </c>
      <c r="H29" s="128">
        <v>0</v>
      </c>
      <c r="I29" s="128">
        <f>SUM(D29:H29)</f>
        <v>210</v>
      </c>
    </row>
    <row r="30" spans="4:9" ht="12.75">
      <c r="D30" s="128"/>
      <c r="E30" s="128"/>
      <c r="F30" s="128"/>
      <c r="G30" s="128"/>
      <c r="H30" s="128"/>
      <c r="I30" s="128"/>
    </row>
    <row r="31" spans="1:9" ht="12.75">
      <c r="A31" s="29" t="s">
        <v>253</v>
      </c>
      <c r="B31" s="29"/>
      <c r="D31" s="136">
        <v>0</v>
      </c>
      <c r="E31" s="136">
        <v>0</v>
      </c>
      <c r="F31" s="136">
        <v>0</v>
      </c>
      <c r="G31" s="136">
        <v>0</v>
      </c>
      <c r="H31" s="161">
        <v>10551</v>
      </c>
      <c r="I31" s="128">
        <f>SUM(D31:H31)</f>
        <v>10551</v>
      </c>
    </row>
    <row r="32" spans="1:9" ht="12.75">
      <c r="A32" s="29"/>
      <c r="B32" s="29"/>
      <c r="D32" s="136"/>
      <c r="E32" s="136"/>
      <c r="F32" s="136"/>
      <c r="G32" s="136"/>
      <c r="H32" s="161"/>
      <c r="I32" s="128"/>
    </row>
    <row r="33" spans="1:9" ht="12.75">
      <c r="A33" s="29" t="s">
        <v>266</v>
      </c>
      <c r="B33" s="29"/>
      <c r="D33" s="136"/>
      <c r="E33" s="136"/>
      <c r="F33" s="136"/>
      <c r="G33" s="136"/>
      <c r="H33" s="161">
        <v>-3025</v>
      </c>
      <c r="I33" s="128">
        <f>SUM(D33:H33)</f>
        <v>-3025</v>
      </c>
    </row>
    <row r="34" spans="4:9" ht="12.75">
      <c r="D34" s="128"/>
      <c r="E34" s="128"/>
      <c r="F34" s="128"/>
      <c r="G34" s="128"/>
      <c r="H34" s="128"/>
      <c r="I34" s="128"/>
    </row>
    <row r="35" spans="1:9" ht="13.5" thickBot="1">
      <c r="A35" s="2" t="s">
        <v>278</v>
      </c>
      <c r="D35" s="137">
        <f aca="true" t="shared" si="2" ref="D35:I35">SUM(D22:D34)</f>
        <v>42011</v>
      </c>
      <c r="E35" s="137">
        <f t="shared" si="2"/>
        <v>8131</v>
      </c>
      <c r="F35" s="137">
        <f t="shared" si="2"/>
        <v>1361</v>
      </c>
      <c r="G35" s="137">
        <f t="shared" si="2"/>
        <v>0</v>
      </c>
      <c r="H35" s="137">
        <f t="shared" si="2"/>
        <v>12408</v>
      </c>
      <c r="I35" s="137">
        <f t="shared" si="2"/>
        <v>63911</v>
      </c>
    </row>
    <row r="36" spans="4:9" ht="12.75">
      <c r="D36" s="15"/>
      <c r="E36" s="15"/>
      <c r="F36" s="15"/>
      <c r="G36" s="15"/>
      <c r="H36" s="15"/>
      <c r="I36" s="15"/>
    </row>
    <row r="37" spans="8:9" ht="12.75">
      <c r="H37" s="10"/>
      <c r="I37" s="10"/>
    </row>
    <row r="38" spans="8:9" ht="12.75">
      <c r="H38" s="10"/>
      <c r="I38" s="10"/>
    </row>
    <row r="39" spans="1:9" ht="12.75">
      <c r="A39" s="1" t="s">
        <v>61</v>
      </c>
      <c r="H39" s="10"/>
      <c r="I39" s="10"/>
    </row>
    <row r="40" spans="1:9" ht="12.75">
      <c r="A40" s="186" t="s">
        <v>252</v>
      </c>
      <c r="B40" s="186"/>
      <c r="C40" s="186"/>
      <c r="D40" s="186"/>
      <c r="E40" s="186"/>
      <c r="F40" s="186"/>
      <c r="G40" s="186"/>
      <c r="H40" s="186"/>
      <c r="I40" s="186"/>
    </row>
    <row r="41" spans="1:9" ht="12.75">
      <c r="A41" s="186"/>
      <c r="B41" s="186"/>
      <c r="C41" s="186"/>
      <c r="D41" s="186"/>
      <c r="E41" s="186"/>
      <c r="F41" s="186"/>
      <c r="G41" s="186"/>
      <c r="H41" s="186"/>
      <c r="I41" s="186"/>
    </row>
    <row r="42" spans="1:9" ht="15" customHeight="1">
      <c r="A42" s="186"/>
      <c r="B42" s="186"/>
      <c r="C42" s="186"/>
      <c r="D42" s="186"/>
      <c r="E42" s="186"/>
      <c r="F42" s="186"/>
      <c r="G42" s="186"/>
      <c r="H42" s="186"/>
      <c r="I42" s="186"/>
    </row>
    <row r="43" spans="1:9" ht="12.75">
      <c r="A43" s="8"/>
      <c r="B43" s="8"/>
      <c r="C43" s="8"/>
      <c r="D43" s="8"/>
      <c r="E43" s="8"/>
      <c r="F43" s="8"/>
      <c r="G43" s="8"/>
      <c r="H43" s="8"/>
      <c r="I43" s="8"/>
    </row>
  </sheetData>
  <mergeCells count="2">
    <mergeCell ref="A40:I42"/>
    <mergeCell ref="D11:F11"/>
  </mergeCells>
  <printOptions/>
  <pageMargins left="0.22" right="0.22" top="0.78" bottom="0.75" header="0.5" footer="0.5"/>
  <pageSetup firstPageNumber="3" useFirstPageNumber="1" horizontalDpi="300" verticalDpi="300" orientation="portrait" paperSize="9"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9"/>
  <sheetViews>
    <sheetView view="pageBreakPreview" zoomScaleSheetLayoutView="100" workbookViewId="0" topLeftCell="A31">
      <selection activeCell="B45" sqref="B45"/>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136</v>
      </c>
      <c r="B5" s="27"/>
      <c r="C5" s="1"/>
    </row>
    <row r="7" spans="1:3" ht="12.75">
      <c r="A7" s="1" t="s">
        <v>77</v>
      </c>
      <c r="C7" s="1"/>
    </row>
    <row r="8" spans="1:3" ht="12.75">
      <c r="A8" s="1" t="str">
        <f>StmtEquity!A8</f>
        <v>For The Third Quarter Ended 30 June 2007</v>
      </c>
      <c r="C8" s="1"/>
    </row>
    <row r="9" spans="1:3" ht="12.75">
      <c r="A9" s="2" t="s">
        <v>52</v>
      </c>
      <c r="C9" s="1"/>
    </row>
    <row r="10" ht="5.25" customHeight="1">
      <c r="C10" s="1"/>
    </row>
    <row r="11" spans="3:7" ht="12.75">
      <c r="C11" s="1"/>
      <c r="E11" s="90" t="s">
        <v>276</v>
      </c>
      <c r="G11" s="90" t="str">
        <f>E11</f>
        <v>9 months</v>
      </c>
    </row>
    <row r="12" spans="1:7" ht="12.75">
      <c r="A12" s="1"/>
      <c r="C12" s="1"/>
      <c r="E12" s="4" t="s">
        <v>21</v>
      </c>
      <c r="G12" s="4" t="s">
        <v>21</v>
      </c>
    </row>
    <row r="13" spans="4:7" ht="12.75">
      <c r="D13" s="3"/>
      <c r="E13" s="5" t="s">
        <v>275</v>
      </c>
      <c r="F13" s="5"/>
      <c r="G13" s="5" t="s">
        <v>277</v>
      </c>
    </row>
    <row r="14" spans="3:7" ht="12.75">
      <c r="C14" s="34" t="s">
        <v>59</v>
      </c>
      <c r="E14" s="5" t="s">
        <v>49</v>
      </c>
      <c r="F14" s="5"/>
      <c r="G14" s="5" t="s">
        <v>49</v>
      </c>
    </row>
    <row r="15" spans="3:7" ht="12.75">
      <c r="C15" s="1"/>
      <c r="E15" s="5"/>
      <c r="F15" s="5"/>
      <c r="G15" s="5"/>
    </row>
    <row r="16" spans="1:7" ht="12.75">
      <c r="A16" s="20" t="s">
        <v>86</v>
      </c>
      <c r="B16" s="13"/>
      <c r="C16" s="13"/>
      <c r="D16" s="13"/>
      <c r="E16" s="15"/>
      <c r="F16" s="15"/>
      <c r="G16" s="16"/>
    </row>
    <row r="17" spans="1:7" ht="12.75">
      <c r="A17" s="13" t="s">
        <v>56</v>
      </c>
      <c r="B17" s="13"/>
      <c r="C17" s="13"/>
      <c r="D17" s="13"/>
      <c r="E17" s="22">
        <v>11651</v>
      </c>
      <c r="F17" s="15"/>
      <c r="G17" s="15">
        <v>3167</v>
      </c>
    </row>
    <row r="18" spans="1:7" ht="12.75">
      <c r="A18" s="13" t="s">
        <v>78</v>
      </c>
      <c r="B18" s="13"/>
      <c r="C18" s="13"/>
      <c r="D18" s="13"/>
      <c r="E18" s="22"/>
      <c r="F18" s="22"/>
      <c r="G18" s="22"/>
    </row>
    <row r="19" spans="1:7" ht="12.75">
      <c r="A19" s="13"/>
      <c r="B19" s="13" t="s">
        <v>143</v>
      </c>
      <c r="C19" s="13"/>
      <c r="D19" s="13"/>
      <c r="E19" s="22">
        <v>2055</v>
      </c>
      <c r="F19" s="22"/>
      <c r="G19" s="22">
        <v>394</v>
      </c>
    </row>
    <row r="20" spans="1:7" ht="12.75">
      <c r="A20" s="13"/>
      <c r="B20" s="13" t="s">
        <v>22</v>
      </c>
      <c r="C20" s="13"/>
      <c r="D20" s="13"/>
      <c r="E20" s="22">
        <v>210</v>
      </c>
      <c r="F20" s="22"/>
      <c r="G20" s="16">
        <v>0</v>
      </c>
    </row>
    <row r="21" spans="1:7" ht="12.75">
      <c r="A21" s="13"/>
      <c r="B21" s="13" t="s">
        <v>238</v>
      </c>
      <c r="C21" s="13"/>
      <c r="D21" s="13"/>
      <c r="E21" s="22">
        <v>-503</v>
      </c>
      <c r="F21" s="22"/>
      <c r="G21" s="16">
        <v>0</v>
      </c>
    </row>
    <row r="22" spans="1:7" ht="12.75">
      <c r="A22" s="13"/>
      <c r="B22" s="13" t="s">
        <v>267</v>
      </c>
      <c r="C22" s="13"/>
      <c r="D22" s="13"/>
      <c r="E22" s="22">
        <v>-10</v>
      </c>
      <c r="F22" s="22"/>
      <c r="G22" s="16">
        <v>0</v>
      </c>
    </row>
    <row r="23" spans="1:7" ht="12.75">
      <c r="A23" s="13"/>
      <c r="B23" s="13" t="s">
        <v>79</v>
      </c>
      <c r="C23" s="13"/>
      <c r="D23" s="13"/>
      <c r="E23" s="22">
        <v>172</v>
      </c>
      <c r="F23" s="22"/>
      <c r="G23" s="22">
        <v>39</v>
      </c>
    </row>
    <row r="24" spans="1:7" ht="12.75">
      <c r="A24" s="20"/>
      <c r="B24" s="2" t="s">
        <v>87</v>
      </c>
      <c r="C24" s="13"/>
      <c r="D24" s="13"/>
      <c r="E24" s="24">
        <v>-386</v>
      </c>
      <c r="F24" s="22"/>
      <c r="G24" s="24">
        <v>-104</v>
      </c>
    </row>
    <row r="25" spans="1:7" ht="12.75">
      <c r="A25" s="13" t="s">
        <v>80</v>
      </c>
      <c r="B25" s="13"/>
      <c r="C25" s="13"/>
      <c r="D25" s="13"/>
      <c r="E25" s="22">
        <f>SUM(E17:E24)</f>
        <v>13189</v>
      </c>
      <c r="F25" s="22"/>
      <c r="G25" s="16">
        <f>SUM(G17:G24)</f>
        <v>3496</v>
      </c>
    </row>
    <row r="26" spans="1:7" ht="12.75">
      <c r="A26" s="13"/>
      <c r="B26" s="13" t="s">
        <v>123</v>
      </c>
      <c r="C26" s="13"/>
      <c r="D26" s="13"/>
      <c r="E26" s="23">
        <v>-1627</v>
      </c>
      <c r="F26" s="22"/>
      <c r="G26" s="23">
        <v>43</v>
      </c>
    </row>
    <row r="27" spans="1:7" ht="12.75">
      <c r="A27" s="13"/>
      <c r="B27" s="13" t="s">
        <v>81</v>
      </c>
      <c r="C27" s="13"/>
      <c r="D27" s="13"/>
      <c r="E27" s="23">
        <v>-1834</v>
      </c>
      <c r="F27" s="22"/>
      <c r="G27" s="23">
        <f>-436</f>
        <v>-436</v>
      </c>
    </row>
    <row r="28" spans="1:7" ht="12.75">
      <c r="A28" s="13"/>
      <c r="B28" s="13" t="s">
        <v>82</v>
      </c>
      <c r="C28" s="13"/>
      <c r="D28" s="14"/>
      <c r="E28" s="25">
        <v>-997</v>
      </c>
      <c r="F28" s="26"/>
      <c r="G28" s="25">
        <v>667</v>
      </c>
    </row>
    <row r="29" spans="1:7" ht="12.75">
      <c r="A29" s="13" t="s">
        <v>132</v>
      </c>
      <c r="B29" s="13"/>
      <c r="C29" s="13"/>
      <c r="D29" s="13"/>
      <c r="E29" s="23">
        <f>SUM(E25:E28)</f>
        <v>8731</v>
      </c>
      <c r="F29" s="22"/>
      <c r="G29" s="23">
        <f>SUM(G25:G28)</f>
        <v>3770</v>
      </c>
    </row>
    <row r="30" spans="1:7" ht="12.75">
      <c r="A30" s="13"/>
      <c r="B30" s="13" t="s">
        <v>83</v>
      </c>
      <c r="C30" s="13"/>
      <c r="D30" s="13"/>
      <c r="E30" s="23">
        <v>-832</v>
      </c>
      <c r="F30" s="22"/>
      <c r="G30" s="23">
        <v>-193</v>
      </c>
    </row>
    <row r="31" spans="2:7" ht="12.75">
      <c r="B31" s="13" t="s">
        <v>84</v>
      </c>
      <c r="C31" s="13"/>
      <c r="D31" s="13"/>
      <c r="E31" s="23">
        <v>-172</v>
      </c>
      <c r="F31" s="22"/>
      <c r="G31" s="23">
        <v>-40</v>
      </c>
    </row>
    <row r="32" spans="2:7" ht="12.75">
      <c r="B32" s="2" t="s">
        <v>89</v>
      </c>
      <c r="C32" s="13"/>
      <c r="D32" s="13"/>
      <c r="E32" s="23">
        <v>385</v>
      </c>
      <c r="F32" s="22"/>
      <c r="G32" s="23">
        <v>104</v>
      </c>
    </row>
    <row r="33" spans="1:7" ht="12.75">
      <c r="A33" s="13" t="s">
        <v>133</v>
      </c>
      <c r="B33" s="13"/>
      <c r="C33" s="13"/>
      <c r="D33" s="13"/>
      <c r="E33" s="54">
        <f>SUM(E29:E32)</f>
        <v>8112</v>
      </c>
      <c r="F33" s="22"/>
      <c r="G33" s="54">
        <f>SUM(G29:G32)</f>
        <v>3641</v>
      </c>
    </row>
    <row r="34" spans="1:7" ht="12.75">
      <c r="A34" s="20"/>
      <c r="B34" s="13"/>
      <c r="C34" s="13"/>
      <c r="D34" s="13"/>
      <c r="E34" s="22"/>
      <c r="F34" s="22"/>
      <c r="G34" s="22"/>
    </row>
    <row r="35" spans="1:6" ht="12.75">
      <c r="A35" s="20" t="s">
        <v>85</v>
      </c>
      <c r="B35" s="13"/>
      <c r="C35" s="13"/>
      <c r="D35" s="13"/>
      <c r="E35" s="22"/>
      <c r="F35" s="22"/>
    </row>
    <row r="36" spans="1:7" ht="12.75">
      <c r="A36" s="20"/>
      <c r="B36" s="13" t="s">
        <v>286</v>
      </c>
      <c r="C36" s="13"/>
      <c r="D36" s="13"/>
      <c r="E36" s="170">
        <v>0</v>
      </c>
      <c r="F36" s="22"/>
      <c r="G36" s="23">
        <v>-17126</v>
      </c>
    </row>
    <row r="37" spans="1:7" ht="12.75">
      <c r="A37" s="20"/>
      <c r="B37" s="13" t="s">
        <v>267</v>
      </c>
      <c r="C37" s="13"/>
      <c r="D37" s="13"/>
      <c r="E37" s="22">
        <v>10</v>
      </c>
      <c r="F37" s="22"/>
      <c r="G37" s="171">
        <v>0</v>
      </c>
    </row>
    <row r="38" spans="2:7" ht="12.75">
      <c r="B38" s="13" t="s">
        <v>88</v>
      </c>
      <c r="C38" s="13"/>
      <c r="D38" s="13"/>
      <c r="E38" s="23">
        <v>-4282</v>
      </c>
      <c r="F38" s="22"/>
      <c r="G38" s="23">
        <v>-6994</v>
      </c>
    </row>
    <row r="39" spans="2:7" ht="12.75">
      <c r="B39" s="13" t="s">
        <v>287</v>
      </c>
      <c r="C39" s="13"/>
      <c r="D39" s="13"/>
      <c r="E39" s="170">
        <v>0</v>
      </c>
      <c r="F39" s="22"/>
      <c r="G39" s="23">
        <v>32551</v>
      </c>
    </row>
    <row r="40" spans="1:7" ht="12.75">
      <c r="A40" s="13" t="s">
        <v>134</v>
      </c>
      <c r="B40" s="13"/>
      <c r="C40" s="13"/>
      <c r="D40" s="13"/>
      <c r="E40" s="54">
        <f>SUM(E37:E38)</f>
        <v>-4272</v>
      </c>
      <c r="F40" s="22"/>
      <c r="G40" s="38">
        <f>SUM(G36:G39)</f>
        <v>8431</v>
      </c>
    </row>
    <row r="41" spans="1:7" ht="12.75">
      <c r="A41" s="13"/>
      <c r="B41" s="13"/>
      <c r="C41" s="13"/>
      <c r="D41" s="13"/>
      <c r="E41" s="23"/>
      <c r="F41" s="22"/>
      <c r="G41" s="22"/>
    </row>
    <row r="42" spans="1:7" ht="12.75">
      <c r="A42" s="20" t="s">
        <v>224</v>
      </c>
      <c r="B42" s="13"/>
      <c r="C42" s="13"/>
      <c r="D42" s="13"/>
      <c r="E42" s="23"/>
      <c r="F42" s="22"/>
      <c r="G42" s="22"/>
    </row>
    <row r="43" spans="1:7" ht="12.75">
      <c r="A43" s="20"/>
      <c r="B43" s="13" t="s">
        <v>94</v>
      </c>
      <c r="C43" s="13"/>
      <c r="D43" s="13"/>
      <c r="E43" s="23">
        <v>-3025</v>
      </c>
      <c r="F43" s="22"/>
      <c r="G43" s="23">
        <v>0</v>
      </c>
    </row>
    <row r="44" spans="2:7" ht="12.75">
      <c r="B44" s="13" t="s">
        <v>239</v>
      </c>
      <c r="C44" s="13"/>
      <c r="D44" s="13"/>
      <c r="E44" s="23"/>
      <c r="F44" s="22"/>
      <c r="G44" s="23"/>
    </row>
    <row r="45" spans="1:7" ht="12.75">
      <c r="A45" s="13"/>
      <c r="B45" s="2" t="s">
        <v>240</v>
      </c>
      <c r="C45" s="13"/>
      <c r="D45" s="13"/>
      <c r="E45" s="23">
        <v>1823</v>
      </c>
      <c r="F45" s="22"/>
      <c r="G45" s="16">
        <v>0</v>
      </c>
    </row>
    <row r="46" spans="1:7" ht="12.75">
      <c r="A46" s="13"/>
      <c r="B46" s="13" t="s">
        <v>5</v>
      </c>
      <c r="C46" s="13"/>
      <c r="D46" s="13"/>
      <c r="E46" s="23">
        <v>-75</v>
      </c>
      <c r="F46" s="22"/>
      <c r="G46" s="16">
        <v>0</v>
      </c>
    </row>
    <row r="47" spans="1:7" ht="12.75">
      <c r="A47" s="13" t="s">
        <v>264</v>
      </c>
      <c r="B47" s="13"/>
      <c r="C47" s="13"/>
      <c r="D47" s="13"/>
      <c r="E47" s="54">
        <f>SUM(E43:E46)</f>
        <v>-1277</v>
      </c>
      <c r="F47" s="22"/>
      <c r="G47" s="38">
        <v>0</v>
      </c>
    </row>
    <row r="48" spans="1:7" ht="12.75">
      <c r="A48" s="13"/>
      <c r="B48" s="13"/>
      <c r="C48" s="13"/>
      <c r="D48" s="13"/>
      <c r="E48" s="23"/>
      <c r="F48" s="22"/>
      <c r="G48" s="22"/>
    </row>
    <row r="49" spans="1:7" ht="12.75">
      <c r="A49" s="20" t="s">
        <v>90</v>
      </c>
      <c r="B49" s="13"/>
      <c r="C49" s="13"/>
      <c r="D49" s="13"/>
      <c r="E49" s="23">
        <f>E40+E33+E47</f>
        <v>2563</v>
      </c>
      <c r="F49" s="22"/>
      <c r="G49" s="23">
        <f>G40+G33+G47</f>
        <v>12072</v>
      </c>
    </row>
    <row r="50" spans="1:7" ht="12.75" customHeight="1">
      <c r="A50" s="13" t="s">
        <v>119</v>
      </c>
      <c r="B50" s="13"/>
      <c r="C50" s="13"/>
      <c r="D50" s="13"/>
      <c r="E50" s="23"/>
      <c r="F50" s="22"/>
      <c r="G50" s="22"/>
    </row>
    <row r="51" spans="1:7" ht="12.75">
      <c r="A51" s="20" t="s">
        <v>225</v>
      </c>
      <c r="B51" s="13"/>
      <c r="C51" s="13"/>
      <c r="D51" s="13"/>
      <c r="E51" s="103">
        <v>23523</v>
      </c>
      <c r="F51" s="22"/>
      <c r="G51" s="37">
        <v>0</v>
      </c>
    </row>
    <row r="52" spans="1:7" ht="6" customHeight="1">
      <c r="A52" s="13"/>
      <c r="B52" s="13"/>
      <c r="C52" s="13"/>
      <c r="D52" s="13"/>
      <c r="E52" s="23"/>
      <c r="F52" s="22"/>
      <c r="G52" s="22"/>
    </row>
    <row r="53" spans="1:7" ht="13.5" thickBot="1">
      <c r="A53" s="20" t="s">
        <v>226</v>
      </c>
      <c r="B53" s="13"/>
      <c r="C53" s="106" t="s">
        <v>196</v>
      </c>
      <c r="D53" s="13"/>
      <c r="E53" s="39">
        <f>SUM(E49:E52)</f>
        <v>26086</v>
      </c>
      <c r="F53" s="22"/>
      <c r="G53" s="39">
        <f>SUM(G49:G52)</f>
        <v>12072</v>
      </c>
    </row>
    <row r="54" spans="2:4" ht="12.75">
      <c r="B54" s="20"/>
      <c r="D54" s="13"/>
    </row>
    <row r="55" spans="1:7" ht="14.25" customHeight="1">
      <c r="A55" s="1" t="s">
        <v>61</v>
      </c>
      <c r="E55" s="10"/>
      <c r="F55" s="10"/>
      <c r="G55" s="10"/>
    </row>
    <row r="56" spans="1:7" ht="12.75">
      <c r="A56" s="186" t="s">
        <v>295</v>
      </c>
      <c r="B56" s="186"/>
      <c r="C56" s="186"/>
      <c r="D56" s="186"/>
      <c r="E56" s="186"/>
      <c r="F56" s="186"/>
      <c r="G56" s="186"/>
    </row>
    <row r="57" spans="1:7" ht="26.25" customHeight="1">
      <c r="A57" s="186"/>
      <c r="B57" s="186"/>
      <c r="C57" s="186"/>
      <c r="D57" s="186"/>
      <c r="E57" s="186"/>
      <c r="F57" s="186"/>
      <c r="G57" s="186"/>
    </row>
    <row r="59" spans="1:8" ht="12.75">
      <c r="A59" s="191"/>
      <c r="B59" s="191"/>
      <c r="C59" s="191"/>
      <c r="D59" s="191"/>
      <c r="E59" s="191"/>
      <c r="F59" s="191"/>
      <c r="G59" s="191"/>
      <c r="H59" s="8"/>
    </row>
  </sheetData>
  <mergeCells count="2">
    <mergeCell ref="A59:G59"/>
    <mergeCell ref="A56:G57"/>
  </mergeCells>
  <printOptions/>
  <pageMargins left="0.64" right="0.3" top="0.78" bottom="0.49" header="0.5" footer="0.3"/>
  <pageSetup firstPageNumber="4"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L325"/>
  <sheetViews>
    <sheetView tabSelected="1" view="pageBreakPreview" zoomScaleSheetLayoutView="100" workbookViewId="0" topLeftCell="A285">
      <selection activeCell="G320" sqref="G320"/>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1.57421875" style="2" customWidth="1"/>
    <col min="7" max="7" width="11.421875" style="2" customWidth="1"/>
    <col min="8" max="8" width="12.8515625" style="2" customWidth="1"/>
    <col min="9" max="9" width="14.7109375" style="2" customWidth="1"/>
    <col min="10" max="16384" width="9.140625" style="2" customWidth="1"/>
  </cols>
  <sheetData>
    <row r="5" spans="1:5" ht="15.75">
      <c r="A5" s="27" t="s">
        <v>145</v>
      </c>
      <c r="B5" s="27"/>
      <c r="E5" s="1"/>
    </row>
    <row r="7" spans="1:5" ht="12.75">
      <c r="A7" s="1" t="s">
        <v>91</v>
      </c>
      <c r="E7" s="1"/>
    </row>
    <row r="8" spans="1:5" ht="12.75">
      <c r="A8" s="1" t="str">
        <f>Cashflow!A8</f>
        <v>For The Third Quarter Ended 30 June 2007</v>
      </c>
      <c r="E8" s="1"/>
    </row>
    <row r="9" ht="6.75" customHeight="1">
      <c r="E9" s="1"/>
    </row>
    <row r="10" spans="1:9" ht="12.75">
      <c r="A10" s="65"/>
      <c r="B10" s="65"/>
      <c r="C10" s="65"/>
      <c r="D10" s="65"/>
      <c r="E10" s="66"/>
      <c r="F10" s="65"/>
      <c r="G10" s="65"/>
      <c r="H10" s="65"/>
      <c r="I10" s="65"/>
    </row>
    <row r="11" spans="1:9" ht="14.25" customHeight="1">
      <c r="A11" s="150" t="s">
        <v>255</v>
      </c>
      <c r="B11" s="150"/>
      <c r="C11" s="150"/>
      <c r="D11" s="150"/>
      <c r="E11" s="67"/>
      <c r="F11" s="64"/>
      <c r="G11" s="64"/>
      <c r="H11" s="64"/>
      <c r="I11" s="64"/>
    </row>
    <row r="12" spans="1:9" ht="12.75">
      <c r="A12" s="13"/>
      <c r="B12" s="13"/>
      <c r="C12" s="13"/>
      <c r="D12" s="13"/>
      <c r="E12" s="20"/>
      <c r="F12" s="13"/>
      <c r="G12" s="30"/>
      <c r="H12" s="13"/>
      <c r="I12" s="30"/>
    </row>
    <row r="13" spans="1:9" ht="12.75">
      <c r="A13" s="68" t="s">
        <v>146</v>
      </c>
      <c r="B13" s="20" t="s">
        <v>147</v>
      </c>
      <c r="C13" s="20"/>
      <c r="D13" s="20"/>
      <c r="E13" s="20"/>
      <c r="F13" s="13"/>
      <c r="G13" s="30"/>
      <c r="H13" s="13"/>
      <c r="I13" s="30"/>
    </row>
    <row r="14" spans="1:9" ht="12.75">
      <c r="A14" s="68"/>
      <c r="B14" s="20"/>
      <c r="C14" s="20"/>
      <c r="D14" s="20"/>
      <c r="E14" s="20"/>
      <c r="F14" s="13"/>
      <c r="G14" s="30"/>
      <c r="H14" s="13"/>
      <c r="I14" s="30"/>
    </row>
    <row r="15" spans="1:9" ht="12.75" customHeight="1">
      <c r="A15" s="20"/>
      <c r="B15" s="197" t="s">
        <v>269</v>
      </c>
      <c r="C15" s="197"/>
      <c r="D15" s="197"/>
      <c r="E15" s="197"/>
      <c r="F15" s="197"/>
      <c r="G15" s="197"/>
      <c r="H15" s="197"/>
      <c r="I15" s="197"/>
    </row>
    <row r="16" spans="1:9" ht="12.75">
      <c r="A16" s="20"/>
      <c r="B16" s="197"/>
      <c r="C16" s="197"/>
      <c r="D16" s="197"/>
      <c r="E16" s="197"/>
      <c r="F16" s="197"/>
      <c r="G16" s="197"/>
      <c r="H16" s="197"/>
      <c r="I16" s="197"/>
    </row>
    <row r="17" spans="1:9" ht="12.75">
      <c r="A17" s="20"/>
      <c r="B17" s="197"/>
      <c r="C17" s="197"/>
      <c r="D17" s="197"/>
      <c r="E17" s="197"/>
      <c r="F17" s="197"/>
      <c r="G17" s="197"/>
      <c r="H17" s="197"/>
      <c r="I17" s="197"/>
    </row>
    <row r="18" spans="1:9" ht="12.75">
      <c r="A18" s="20"/>
      <c r="B18" s="197"/>
      <c r="C18" s="197"/>
      <c r="D18" s="197"/>
      <c r="E18" s="197"/>
      <c r="F18" s="197"/>
      <c r="G18" s="197"/>
      <c r="H18" s="197"/>
      <c r="I18" s="197"/>
    </row>
    <row r="19" spans="1:9" ht="12.75">
      <c r="A19" s="20"/>
      <c r="B19" s="197"/>
      <c r="C19" s="197"/>
      <c r="D19" s="197"/>
      <c r="E19" s="197"/>
      <c r="F19" s="197"/>
      <c r="G19" s="197"/>
      <c r="H19" s="197"/>
      <c r="I19" s="197"/>
    </row>
    <row r="20" spans="1:9" ht="12.75">
      <c r="A20" s="20"/>
      <c r="B20" s="197"/>
      <c r="C20" s="197"/>
      <c r="D20" s="197"/>
      <c r="E20" s="197"/>
      <c r="F20" s="197"/>
      <c r="G20" s="197"/>
      <c r="H20" s="197"/>
      <c r="I20" s="197"/>
    </row>
    <row r="21" spans="1:11" ht="282" customHeight="1">
      <c r="A21" s="13"/>
      <c r="B21" s="197"/>
      <c r="C21" s="197"/>
      <c r="D21" s="197"/>
      <c r="E21" s="197"/>
      <c r="F21" s="197"/>
      <c r="G21" s="197"/>
      <c r="H21" s="197"/>
      <c r="I21" s="197"/>
      <c r="K21" s="2" t="s">
        <v>9</v>
      </c>
    </row>
    <row r="22" spans="1:9" ht="12.75">
      <c r="A22" s="13"/>
      <c r="B22" s="13"/>
      <c r="C22" s="13"/>
      <c r="D22" s="13"/>
      <c r="E22" s="13"/>
      <c r="F22" s="13"/>
      <c r="G22" s="15"/>
      <c r="H22" s="15"/>
      <c r="I22" s="16"/>
    </row>
    <row r="23" spans="1:9" ht="40.5" customHeight="1">
      <c r="A23" s="13"/>
      <c r="B23" s="200" t="s">
        <v>7</v>
      </c>
      <c r="C23" s="200"/>
      <c r="D23" s="200"/>
      <c r="E23" s="200"/>
      <c r="F23" s="200"/>
      <c r="G23" s="200"/>
      <c r="H23" s="200"/>
      <c r="I23" s="200"/>
    </row>
    <row r="24" spans="1:9" ht="14.25" customHeight="1">
      <c r="A24" s="13"/>
      <c r="B24" s="123"/>
      <c r="C24" s="124"/>
      <c r="D24" s="124"/>
      <c r="E24" s="124"/>
      <c r="F24" s="124"/>
      <c r="G24" s="124"/>
      <c r="H24" s="124"/>
      <c r="I24" s="124"/>
    </row>
    <row r="25" spans="1:9" ht="13.5" customHeight="1">
      <c r="A25" s="13"/>
      <c r="B25" s="126" t="s">
        <v>8</v>
      </c>
      <c r="C25" s="124"/>
      <c r="D25" s="124"/>
      <c r="E25" s="124"/>
      <c r="F25" s="124"/>
      <c r="G25" s="124"/>
      <c r="H25" s="124"/>
      <c r="I25" s="124"/>
    </row>
    <row r="26" spans="1:9" ht="13.5" customHeight="1">
      <c r="A26" s="13"/>
      <c r="B26" s="123"/>
      <c r="C26" s="124"/>
      <c r="D26" s="124"/>
      <c r="E26" s="124"/>
      <c r="F26" s="124"/>
      <c r="G26" s="124"/>
      <c r="H26" s="124"/>
      <c r="I26" s="124"/>
    </row>
    <row r="27" spans="1:9" ht="142.5" customHeight="1">
      <c r="A27" s="13"/>
      <c r="B27" s="202" t="s">
        <v>270</v>
      </c>
      <c r="C27" s="202"/>
      <c r="D27" s="202"/>
      <c r="E27" s="202"/>
      <c r="F27" s="202"/>
      <c r="G27" s="202"/>
      <c r="H27" s="202"/>
      <c r="I27" s="202"/>
    </row>
    <row r="28" spans="1:9" ht="13.5" customHeight="1">
      <c r="A28" s="13"/>
      <c r="B28" s="123"/>
      <c r="C28" s="124"/>
      <c r="D28" s="124"/>
      <c r="E28" s="124"/>
      <c r="F28" s="124"/>
      <c r="G28" s="124"/>
      <c r="H28" s="124"/>
      <c r="I28" s="124"/>
    </row>
    <row r="29" spans="1:9" ht="12.75">
      <c r="A29" s="150" t="s">
        <v>256</v>
      </c>
      <c r="B29" s="150"/>
      <c r="C29" s="151"/>
      <c r="D29" s="151"/>
      <c r="E29" s="151"/>
      <c r="F29" s="151"/>
      <c r="G29" s="64"/>
      <c r="H29" s="64"/>
      <c r="I29" s="64"/>
    </row>
    <row r="30" spans="1:9" ht="12.75">
      <c r="A30" s="20"/>
      <c r="B30" s="20"/>
      <c r="C30" s="13"/>
      <c r="D30" s="13"/>
      <c r="E30" s="13"/>
      <c r="F30" s="13"/>
      <c r="G30" s="13"/>
      <c r="H30" s="13"/>
      <c r="I30" s="13"/>
    </row>
    <row r="31" spans="1:9" ht="65.25" customHeight="1">
      <c r="A31" s="13"/>
      <c r="B31" s="203" t="s">
        <v>271</v>
      </c>
      <c r="C31" s="203"/>
      <c r="D31" s="203"/>
      <c r="E31" s="203"/>
      <c r="F31" s="203"/>
      <c r="G31" s="203"/>
      <c r="H31" s="203"/>
      <c r="I31" s="203"/>
    </row>
    <row r="32" spans="1:9" ht="12.75">
      <c r="A32" s="13"/>
      <c r="B32" s="13"/>
      <c r="C32" s="13"/>
      <c r="D32" s="13"/>
      <c r="E32" s="13"/>
      <c r="F32" s="13"/>
      <c r="G32" s="15"/>
      <c r="H32" s="15"/>
      <c r="I32" s="16"/>
    </row>
    <row r="33" spans="1:9" ht="12.75">
      <c r="A33" s="13"/>
      <c r="B33" s="126" t="s">
        <v>23</v>
      </c>
      <c r="C33" s="13"/>
      <c r="D33" s="13"/>
      <c r="E33" s="13"/>
      <c r="F33" s="13"/>
      <c r="G33" s="15"/>
      <c r="H33" s="15"/>
      <c r="I33" s="16"/>
    </row>
    <row r="34" spans="1:9" ht="12.75" customHeight="1">
      <c r="A34" s="13"/>
      <c r="B34" s="125"/>
      <c r="C34" s="13"/>
      <c r="D34" s="13"/>
      <c r="E34" s="13"/>
      <c r="F34" s="13"/>
      <c r="G34" s="15"/>
      <c r="H34" s="15"/>
      <c r="I34" s="16"/>
    </row>
    <row r="35" spans="1:9" ht="105" customHeight="1">
      <c r="A35" s="13"/>
      <c r="B35" s="204" t="s">
        <v>257</v>
      </c>
      <c r="C35" s="204"/>
      <c r="D35" s="204"/>
      <c r="E35" s="204"/>
      <c r="F35" s="204"/>
      <c r="G35" s="204"/>
      <c r="H35" s="204"/>
      <c r="I35" s="204"/>
    </row>
    <row r="36" spans="1:9" ht="12.75" customHeight="1">
      <c r="A36" s="13"/>
      <c r="B36" s="125"/>
      <c r="C36" s="13"/>
      <c r="D36" s="13"/>
      <c r="E36" s="13"/>
      <c r="F36" s="13"/>
      <c r="G36" s="15"/>
      <c r="H36" s="15"/>
      <c r="I36" s="16"/>
    </row>
    <row r="37" spans="1:9" ht="12.75">
      <c r="A37" s="13"/>
      <c r="B37" s="45" t="s">
        <v>24</v>
      </c>
      <c r="C37" s="13"/>
      <c r="D37" s="13"/>
      <c r="E37" s="13"/>
      <c r="F37" s="13"/>
      <c r="G37" s="15"/>
      <c r="H37" s="15"/>
      <c r="I37" s="16"/>
    </row>
    <row r="38" spans="1:9" ht="12.75">
      <c r="A38" s="13"/>
      <c r="B38" s="45"/>
      <c r="C38" s="13"/>
      <c r="D38" s="13"/>
      <c r="E38" s="13"/>
      <c r="F38" s="13"/>
      <c r="G38" s="15"/>
      <c r="H38" s="15"/>
      <c r="I38" s="16"/>
    </row>
    <row r="39" spans="1:9" ht="145.5" customHeight="1">
      <c r="A39" s="13"/>
      <c r="B39" s="194" t="s">
        <v>258</v>
      </c>
      <c r="C39" s="194"/>
      <c r="D39" s="194"/>
      <c r="E39" s="194"/>
      <c r="F39" s="194"/>
      <c r="G39" s="194"/>
      <c r="H39" s="194"/>
      <c r="I39" s="194"/>
    </row>
    <row r="40" spans="1:9" ht="12.75">
      <c r="A40" s="13"/>
      <c r="B40" s="13"/>
      <c r="C40" s="13"/>
      <c r="D40" s="13"/>
      <c r="E40" s="13"/>
      <c r="F40" s="13"/>
      <c r="G40" s="15"/>
      <c r="H40" s="15"/>
      <c r="I40" s="16"/>
    </row>
    <row r="41" spans="1:9" ht="12.75">
      <c r="A41" s="13"/>
      <c r="B41" s="126" t="s">
        <v>26</v>
      </c>
      <c r="C41" s="126" t="s">
        <v>25</v>
      </c>
      <c r="D41" s="13"/>
      <c r="E41" s="13"/>
      <c r="F41" s="13"/>
      <c r="G41" s="15"/>
      <c r="H41" s="15"/>
      <c r="I41" s="16"/>
    </row>
    <row r="42" spans="1:9" ht="12.75">
      <c r="A42" s="13"/>
      <c r="B42" s="126"/>
      <c r="C42" s="126"/>
      <c r="D42" s="13"/>
      <c r="E42" s="13"/>
      <c r="F42" s="13"/>
      <c r="G42" s="15"/>
      <c r="H42" s="15"/>
      <c r="I42" s="16"/>
    </row>
    <row r="43" spans="1:9" ht="12.75">
      <c r="A43" s="13"/>
      <c r="B43" s="160" t="s">
        <v>259</v>
      </c>
      <c r="C43" s="156"/>
      <c r="D43" s="47"/>
      <c r="E43" s="47"/>
      <c r="F43" s="47"/>
      <c r="G43" s="22"/>
      <c r="H43" s="22"/>
      <c r="I43" s="16"/>
    </row>
    <row r="44" spans="1:9" ht="12.75">
      <c r="A44" s="13"/>
      <c r="C44" s="126"/>
      <c r="D44" s="13"/>
      <c r="E44" s="13"/>
      <c r="F44" s="13"/>
      <c r="G44" s="15"/>
      <c r="I44" s="16"/>
    </row>
    <row r="45" spans="1:8" ht="12.75">
      <c r="A45" s="13"/>
      <c r="B45" s="138"/>
      <c r="C45" s="126"/>
      <c r="D45" s="13"/>
      <c r="F45" s="144" t="s">
        <v>37</v>
      </c>
      <c r="G45" s="90" t="s">
        <v>30</v>
      </c>
      <c r="H45" s="90" t="s">
        <v>32</v>
      </c>
    </row>
    <row r="46" spans="1:9" ht="12.75">
      <c r="A46" s="13"/>
      <c r="C46" s="45"/>
      <c r="D46" s="13"/>
      <c r="F46" s="144" t="s">
        <v>28</v>
      </c>
      <c r="G46" s="90" t="s">
        <v>31</v>
      </c>
      <c r="H46" s="90" t="s">
        <v>33</v>
      </c>
      <c r="I46" s="90" t="s">
        <v>34</v>
      </c>
    </row>
    <row r="47" spans="1:9" ht="12.75">
      <c r="A47" s="13"/>
      <c r="B47" s="45" t="s">
        <v>35</v>
      </c>
      <c r="C47" s="45"/>
      <c r="D47" s="13"/>
      <c r="F47" s="90" t="s">
        <v>29</v>
      </c>
      <c r="G47" s="90" t="s">
        <v>29</v>
      </c>
      <c r="H47" s="90" t="s">
        <v>29</v>
      </c>
      <c r="I47" s="90" t="s">
        <v>29</v>
      </c>
    </row>
    <row r="48" spans="1:9" ht="12.75">
      <c r="A48" s="13"/>
      <c r="B48" s="78" t="s">
        <v>62</v>
      </c>
      <c r="C48" s="45"/>
      <c r="D48" s="13"/>
      <c r="F48" s="139">
        <v>26201</v>
      </c>
      <c r="G48" s="143">
        <v>0</v>
      </c>
      <c r="H48" s="140">
        <f>-2372</f>
        <v>-2372</v>
      </c>
      <c r="I48" s="141">
        <f>SUM(F48:H48)</f>
        <v>23829</v>
      </c>
    </row>
    <row r="49" spans="1:9" ht="12.75">
      <c r="A49" s="13"/>
      <c r="B49" s="78" t="s">
        <v>11</v>
      </c>
      <c r="C49" s="45"/>
      <c r="D49" s="13"/>
      <c r="F49" s="142">
        <v>0</v>
      </c>
      <c r="G49" s="15">
        <v>0</v>
      </c>
      <c r="H49" s="140">
        <v>2372</v>
      </c>
      <c r="I49" s="141">
        <f>SUM(F49:H49)</f>
        <v>2372</v>
      </c>
    </row>
    <row r="50" spans="1:9" ht="12.75">
      <c r="A50" s="13"/>
      <c r="B50" s="78" t="s">
        <v>12</v>
      </c>
      <c r="C50" s="126"/>
      <c r="D50" s="13"/>
      <c r="F50" s="142">
        <v>0</v>
      </c>
      <c r="G50" s="140">
        <v>1151</v>
      </c>
      <c r="H50" s="143">
        <v>0</v>
      </c>
      <c r="I50" s="141">
        <f>SUM(F50:G50)</f>
        <v>1151</v>
      </c>
    </row>
    <row r="51" spans="1:9" ht="12.75">
      <c r="A51" s="13"/>
      <c r="B51" s="78" t="s">
        <v>27</v>
      </c>
      <c r="C51" s="126"/>
      <c r="D51" s="13"/>
      <c r="F51" s="139">
        <v>2765</v>
      </c>
      <c r="G51" s="140">
        <f>-G50</f>
        <v>-1151</v>
      </c>
      <c r="H51" s="143">
        <v>0</v>
      </c>
      <c r="I51" s="141">
        <f>SUM(F51:H51)</f>
        <v>1614</v>
      </c>
    </row>
    <row r="52" spans="1:9" ht="12.75">
      <c r="A52" s="13"/>
      <c r="B52" s="155"/>
      <c r="C52" s="156"/>
      <c r="D52" s="47"/>
      <c r="E52" s="157"/>
      <c r="F52" s="158"/>
      <c r="G52" s="154"/>
      <c r="H52" s="153"/>
      <c r="I52" s="159"/>
    </row>
    <row r="53" spans="1:9" ht="12.75">
      <c r="A53" s="13"/>
      <c r="B53" s="13"/>
      <c r="C53" s="13"/>
      <c r="D53" s="13"/>
      <c r="E53" s="13"/>
      <c r="F53" s="13"/>
      <c r="G53" s="15"/>
      <c r="H53" s="15"/>
      <c r="I53" s="16"/>
    </row>
    <row r="54" spans="1:9" ht="12.75">
      <c r="A54" s="68" t="s">
        <v>148</v>
      </c>
      <c r="B54" s="45" t="s">
        <v>149</v>
      </c>
      <c r="C54" s="20"/>
      <c r="D54" s="20"/>
      <c r="E54" s="13"/>
      <c r="F54" s="13"/>
      <c r="G54" s="15"/>
      <c r="H54" s="15"/>
      <c r="I54" s="16"/>
    </row>
    <row r="55" spans="1:9" ht="12.75" customHeight="1">
      <c r="A55" s="13"/>
      <c r="B55" s="199" t="s">
        <v>272</v>
      </c>
      <c r="C55" s="199"/>
      <c r="D55" s="199"/>
      <c r="E55" s="199"/>
      <c r="F55" s="199"/>
      <c r="G55" s="199"/>
      <c r="H55" s="199"/>
      <c r="I55" s="199"/>
    </row>
    <row r="56" spans="1:9" ht="12.75">
      <c r="A56" s="13"/>
      <c r="B56" s="199"/>
      <c r="C56" s="199"/>
      <c r="D56" s="199"/>
      <c r="E56" s="199"/>
      <c r="F56" s="199"/>
      <c r="G56" s="199"/>
      <c r="H56" s="199"/>
      <c r="I56" s="199"/>
    </row>
    <row r="57" spans="1:9" ht="12.75">
      <c r="A57" s="67" t="s">
        <v>256</v>
      </c>
      <c r="B57" s="67"/>
      <c r="C57" s="64"/>
      <c r="D57" s="64"/>
      <c r="E57" s="64"/>
      <c r="F57" s="64"/>
      <c r="G57" s="64"/>
      <c r="H57" s="64"/>
      <c r="I57" s="64"/>
    </row>
    <row r="58" spans="1:9" ht="12.75">
      <c r="A58" s="20"/>
      <c r="B58" s="13"/>
      <c r="C58" s="13"/>
      <c r="D58" s="13"/>
      <c r="E58" s="13"/>
      <c r="F58" s="13"/>
      <c r="G58" s="15"/>
      <c r="H58" s="15"/>
      <c r="I58" s="15"/>
    </row>
    <row r="59" spans="1:9" ht="12.75">
      <c r="A59" s="68" t="s">
        <v>150</v>
      </c>
      <c r="B59" s="45" t="s">
        <v>151</v>
      </c>
      <c r="C59" s="20"/>
      <c r="D59" s="20"/>
      <c r="E59" s="13"/>
      <c r="F59" s="13"/>
      <c r="G59" s="15"/>
      <c r="H59" s="15"/>
      <c r="I59" s="16"/>
    </row>
    <row r="60" spans="1:9" ht="26.25" customHeight="1">
      <c r="A60" s="13"/>
      <c r="B60" s="198" t="s">
        <v>92</v>
      </c>
      <c r="C60" s="198"/>
      <c r="D60" s="198"/>
      <c r="E60" s="198"/>
      <c r="F60" s="198"/>
      <c r="G60" s="198"/>
      <c r="H60" s="198"/>
      <c r="I60" s="198"/>
    </row>
    <row r="61" spans="1:9" ht="9" customHeight="1">
      <c r="A61" s="13"/>
      <c r="B61" s="31"/>
      <c r="C61" s="31"/>
      <c r="D61" s="31"/>
      <c r="E61" s="31"/>
      <c r="F61" s="31"/>
      <c r="G61" s="31"/>
      <c r="H61" s="31"/>
      <c r="I61" s="31"/>
    </row>
    <row r="62" spans="1:9" ht="12.75">
      <c r="A62" s="13"/>
      <c r="B62" s="13"/>
      <c r="C62" s="13"/>
      <c r="D62" s="13"/>
      <c r="E62" s="13"/>
      <c r="F62" s="13"/>
      <c r="G62" s="15"/>
      <c r="H62" s="15"/>
      <c r="I62" s="16"/>
    </row>
    <row r="63" spans="1:9" ht="12.75">
      <c r="A63" s="68" t="s">
        <v>152</v>
      </c>
      <c r="B63" s="20" t="s">
        <v>153</v>
      </c>
      <c r="C63" s="20"/>
      <c r="D63" s="20"/>
      <c r="E63" s="13"/>
      <c r="F63" s="13"/>
      <c r="G63" s="15"/>
      <c r="H63" s="15"/>
      <c r="I63" s="16"/>
    </row>
    <row r="64" spans="1:9" ht="12.75" customHeight="1">
      <c r="A64" s="13"/>
      <c r="B64" s="198" t="s">
        <v>124</v>
      </c>
      <c r="C64" s="198"/>
      <c r="D64" s="198"/>
      <c r="E64" s="198"/>
      <c r="F64" s="198"/>
      <c r="G64" s="198"/>
      <c r="H64" s="198"/>
      <c r="I64" s="198"/>
    </row>
    <row r="65" spans="1:9" ht="12.75">
      <c r="A65" s="13"/>
      <c r="B65" s="198"/>
      <c r="C65" s="198"/>
      <c r="D65" s="198"/>
      <c r="E65" s="198"/>
      <c r="F65" s="198"/>
      <c r="G65" s="198"/>
      <c r="H65" s="198"/>
      <c r="I65" s="198"/>
    </row>
    <row r="66" spans="1:9" ht="8.25" customHeight="1">
      <c r="A66" s="13"/>
      <c r="B66" s="31"/>
      <c r="C66" s="31"/>
      <c r="D66" s="31"/>
      <c r="E66" s="31"/>
      <c r="F66" s="31"/>
      <c r="G66" s="31"/>
      <c r="H66" s="31"/>
      <c r="I66" s="31"/>
    </row>
    <row r="67" spans="1:9" ht="12.75">
      <c r="A67" s="13"/>
      <c r="B67" s="31"/>
      <c r="C67" s="31"/>
      <c r="D67" s="31"/>
      <c r="E67" s="31"/>
      <c r="F67" s="31"/>
      <c r="G67" s="31"/>
      <c r="H67" s="31"/>
      <c r="I67" s="31"/>
    </row>
    <row r="68" spans="1:9" ht="12.75">
      <c r="A68" s="68" t="s">
        <v>154</v>
      </c>
      <c r="B68" s="20" t="s">
        <v>155</v>
      </c>
      <c r="D68" s="20"/>
      <c r="E68" s="13"/>
      <c r="F68" s="13"/>
      <c r="G68" s="15"/>
      <c r="H68" s="15"/>
      <c r="I68" s="16"/>
    </row>
    <row r="69" spans="1:9" ht="12.75" customHeight="1">
      <c r="A69" s="13"/>
      <c r="B69" s="198" t="s">
        <v>131</v>
      </c>
      <c r="C69" s="198"/>
      <c r="D69" s="198"/>
      <c r="E69" s="198"/>
      <c r="F69" s="198"/>
      <c r="G69" s="198"/>
      <c r="H69" s="198"/>
      <c r="I69" s="198"/>
    </row>
    <row r="70" spans="1:9" ht="5.25" customHeight="1">
      <c r="A70" s="20"/>
      <c r="B70" s="198"/>
      <c r="C70" s="198"/>
      <c r="D70" s="198"/>
      <c r="E70" s="198"/>
      <c r="F70" s="198"/>
      <c r="G70" s="198"/>
      <c r="H70" s="198"/>
      <c r="I70" s="198"/>
    </row>
    <row r="71" spans="1:9" ht="12.75">
      <c r="A71" s="13"/>
      <c r="B71" s="13"/>
      <c r="C71" s="13"/>
      <c r="D71" s="13"/>
      <c r="E71" s="13"/>
      <c r="F71" s="13"/>
      <c r="G71" s="15"/>
      <c r="H71" s="15"/>
      <c r="I71" s="16"/>
    </row>
    <row r="72" spans="1:9" ht="12.75">
      <c r="A72" s="68" t="s">
        <v>156</v>
      </c>
      <c r="B72" s="20" t="s">
        <v>93</v>
      </c>
      <c r="C72" s="20"/>
      <c r="D72" s="20"/>
      <c r="E72" s="13"/>
      <c r="F72" s="13"/>
      <c r="G72" s="16"/>
      <c r="H72" s="15"/>
      <c r="I72" s="16"/>
    </row>
    <row r="73" spans="1:9" ht="12.75" customHeight="1">
      <c r="A73" s="13"/>
      <c r="B73" s="199" t="s">
        <v>280</v>
      </c>
      <c r="C73" s="199"/>
      <c r="D73" s="199"/>
      <c r="E73" s="199"/>
      <c r="F73" s="199"/>
      <c r="G73" s="199"/>
      <c r="H73" s="199"/>
      <c r="I73" s="199"/>
    </row>
    <row r="74" spans="1:9" ht="38.25" customHeight="1">
      <c r="A74" s="13"/>
      <c r="B74" s="199"/>
      <c r="C74" s="199"/>
      <c r="D74" s="199"/>
      <c r="E74" s="199"/>
      <c r="F74" s="199"/>
      <c r="G74" s="199"/>
      <c r="H74" s="199"/>
      <c r="I74" s="199"/>
    </row>
    <row r="75" spans="1:9" ht="9.75" customHeight="1">
      <c r="A75" s="13"/>
      <c r="B75" s="31"/>
      <c r="C75" s="31"/>
      <c r="D75" s="31"/>
      <c r="E75" s="31"/>
      <c r="F75" s="31"/>
      <c r="G75" s="31"/>
      <c r="H75" s="31"/>
      <c r="I75" s="31"/>
    </row>
    <row r="76" spans="1:9" ht="38.25" customHeight="1">
      <c r="A76" s="13"/>
      <c r="B76" s="199" t="s">
        <v>260</v>
      </c>
      <c r="C76" s="199"/>
      <c r="D76" s="199"/>
      <c r="E76" s="199"/>
      <c r="F76" s="199"/>
      <c r="G76" s="199"/>
      <c r="H76" s="199"/>
      <c r="I76" s="199"/>
    </row>
    <row r="77" spans="1:9" ht="12.75">
      <c r="A77" s="13"/>
      <c r="B77" s="31"/>
      <c r="C77" s="31"/>
      <c r="D77" s="31"/>
      <c r="E77" s="31"/>
      <c r="F77" s="31"/>
      <c r="G77" s="31"/>
      <c r="H77" s="31"/>
      <c r="I77" s="31"/>
    </row>
    <row r="78" spans="1:9" ht="12.75">
      <c r="A78" s="68" t="s">
        <v>157</v>
      </c>
      <c r="B78" s="20" t="s">
        <v>94</v>
      </c>
      <c r="C78" s="20"/>
      <c r="D78" s="20"/>
      <c r="E78" s="13"/>
      <c r="F78" s="13"/>
      <c r="G78" s="15"/>
      <c r="H78" s="15"/>
      <c r="I78" s="15"/>
    </row>
    <row r="79" spans="1:9" ht="15" customHeight="1">
      <c r="A79" s="13"/>
      <c r="B79" s="197" t="s">
        <v>279</v>
      </c>
      <c r="C79" s="197"/>
      <c r="D79" s="197"/>
      <c r="E79" s="197"/>
      <c r="F79" s="197"/>
      <c r="G79" s="197"/>
      <c r="H79" s="197"/>
      <c r="I79" s="197"/>
    </row>
    <row r="80" spans="1:9" ht="12" customHeight="1" hidden="1">
      <c r="A80" s="13"/>
      <c r="B80" s="197"/>
      <c r="C80" s="197"/>
      <c r="D80" s="197"/>
      <c r="E80" s="197"/>
      <c r="F80" s="197"/>
      <c r="G80" s="197"/>
      <c r="H80" s="197"/>
      <c r="I80" s="197"/>
    </row>
    <row r="81" spans="1:9" ht="12.75">
      <c r="A81" s="13"/>
      <c r="B81" s="13"/>
      <c r="C81" s="13"/>
      <c r="D81" s="13"/>
      <c r="E81" s="13"/>
      <c r="F81" s="13"/>
      <c r="G81" s="13"/>
      <c r="H81" s="13"/>
      <c r="I81" s="13"/>
    </row>
    <row r="82" spans="1:9" ht="12.75">
      <c r="A82" s="68" t="s">
        <v>158</v>
      </c>
      <c r="B82" s="20" t="s">
        <v>95</v>
      </c>
      <c r="C82" s="13"/>
      <c r="D82" s="13"/>
      <c r="E82" s="13"/>
      <c r="F82" s="13"/>
      <c r="G82" s="13"/>
      <c r="H82" s="13"/>
      <c r="I82" s="13"/>
    </row>
    <row r="83" spans="1:9" ht="12.75" customHeight="1">
      <c r="A83" s="13"/>
      <c r="B83" s="198" t="s">
        <v>159</v>
      </c>
      <c r="C83" s="198"/>
      <c r="D83" s="198"/>
      <c r="E83" s="198"/>
      <c r="F83" s="198"/>
      <c r="G83" s="198"/>
      <c r="H83" s="198"/>
      <c r="I83" s="198"/>
    </row>
    <row r="84" spans="1:9" ht="12.75">
      <c r="A84" s="13"/>
      <c r="B84" s="205"/>
      <c r="C84" s="205"/>
      <c r="D84" s="205"/>
      <c r="E84" s="205"/>
      <c r="F84" s="205"/>
      <c r="G84" s="205"/>
      <c r="H84" s="146" t="s">
        <v>281</v>
      </c>
      <c r="I84" s="146" t="str">
        <f>H84</f>
        <v>9 Months</v>
      </c>
    </row>
    <row r="85" spans="1:9" ht="12.75">
      <c r="A85" s="13"/>
      <c r="B85" s="121"/>
      <c r="C85" s="121"/>
      <c r="D85" s="121"/>
      <c r="E85" s="121"/>
      <c r="F85" s="121"/>
      <c r="G85" s="121"/>
      <c r="H85" s="165" t="s">
        <v>21</v>
      </c>
      <c r="I85" s="165" t="s">
        <v>21</v>
      </c>
    </row>
    <row r="86" spans="1:9" ht="12.75" customHeight="1">
      <c r="A86" s="13"/>
      <c r="C86" s="13"/>
      <c r="D86" s="13"/>
      <c r="E86" s="13"/>
      <c r="F86" s="13"/>
      <c r="G86" s="13"/>
      <c r="H86" s="169" t="s">
        <v>275</v>
      </c>
      <c r="I86" s="169" t="s">
        <v>277</v>
      </c>
    </row>
    <row r="87" spans="1:9" ht="12.75" customHeight="1">
      <c r="A87" s="13"/>
      <c r="B87" s="1" t="s">
        <v>160</v>
      </c>
      <c r="C87" s="13"/>
      <c r="D87" s="13"/>
      <c r="E87" s="13"/>
      <c r="F87" s="13"/>
      <c r="G87" s="13"/>
      <c r="H87" s="17" t="s">
        <v>49</v>
      </c>
      <c r="I87" s="17" t="s">
        <v>49</v>
      </c>
    </row>
    <row r="88" spans="2:9" ht="12.75">
      <c r="B88" s="69" t="s">
        <v>50</v>
      </c>
      <c r="E88" s="13"/>
      <c r="F88" s="13"/>
      <c r="G88" s="13"/>
      <c r="H88" s="41"/>
      <c r="I88" s="41"/>
    </row>
    <row r="89" spans="2:9" ht="13.5">
      <c r="B89" s="70" t="s">
        <v>161</v>
      </c>
      <c r="E89" s="13"/>
      <c r="F89" s="13"/>
      <c r="G89" s="13"/>
      <c r="H89" s="21"/>
      <c r="I89" s="21"/>
    </row>
    <row r="90" spans="2:9" ht="12.75">
      <c r="B90" s="2" t="s">
        <v>163</v>
      </c>
      <c r="E90" s="13"/>
      <c r="F90" s="13"/>
      <c r="G90" s="13"/>
      <c r="H90" s="21">
        <v>16431</v>
      </c>
      <c r="I90" s="21">
        <v>9754</v>
      </c>
    </row>
    <row r="91" spans="2:9" ht="12.75">
      <c r="B91" s="2" t="s">
        <v>162</v>
      </c>
      <c r="E91" s="13"/>
      <c r="F91" s="13"/>
      <c r="G91" s="13"/>
      <c r="H91" s="21">
        <v>13613</v>
      </c>
      <c r="I91" s="21">
        <v>12938</v>
      </c>
    </row>
    <row r="92" spans="2:9" ht="12.75">
      <c r="B92" s="2" t="s">
        <v>164</v>
      </c>
      <c r="E92" s="13"/>
      <c r="F92" s="13"/>
      <c r="G92" s="13"/>
      <c r="H92" s="21">
        <v>10614</v>
      </c>
      <c r="I92" s="21">
        <v>9762</v>
      </c>
    </row>
    <row r="93" spans="2:9" ht="12.75">
      <c r="B93" s="2" t="s">
        <v>166</v>
      </c>
      <c r="E93" s="13"/>
      <c r="F93" s="13"/>
      <c r="H93" s="21">
        <v>10567</v>
      </c>
      <c r="I93" s="21">
        <v>5179</v>
      </c>
    </row>
    <row r="94" spans="2:9" ht="12.75">
      <c r="B94" s="2" t="s">
        <v>165</v>
      </c>
      <c r="E94" s="13"/>
      <c r="F94" s="13"/>
      <c r="G94" s="13"/>
      <c r="H94" s="21">
        <v>6378</v>
      </c>
      <c r="I94" s="21">
        <v>6132</v>
      </c>
    </row>
    <row r="95" spans="2:9" ht="12.75">
      <c r="B95" s="2" t="s">
        <v>167</v>
      </c>
      <c r="E95" s="13"/>
      <c r="F95" s="13"/>
      <c r="G95" s="13"/>
      <c r="H95" s="71">
        <v>4820</v>
      </c>
      <c r="I95" s="71">
        <v>3334</v>
      </c>
    </row>
    <row r="96" spans="5:9" ht="12.75">
      <c r="E96" s="13"/>
      <c r="F96" s="13"/>
      <c r="G96" s="13"/>
      <c r="H96" s="21">
        <f>SUM(H90:H95)</f>
        <v>62423</v>
      </c>
      <c r="I96" s="21">
        <f>SUM(I90:I95)</f>
        <v>47099</v>
      </c>
    </row>
    <row r="97" spans="5:9" ht="6" customHeight="1">
      <c r="E97" s="13"/>
      <c r="F97" s="13"/>
      <c r="G97" s="13"/>
      <c r="H97" s="21"/>
      <c r="I97" s="21"/>
    </row>
    <row r="98" spans="2:9" ht="13.5">
      <c r="B98" s="70" t="s">
        <v>168</v>
      </c>
      <c r="E98" s="13"/>
      <c r="F98" s="13"/>
      <c r="G98" s="13"/>
      <c r="H98" s="117">
        <v>3905</v>
      </c>
      <c r="I98" s="21">
        <v>3447</v>
      </c>
    </row>
    <row r="99" spans="5:9" ht="13.5" thickBot="1">
      <c r="E99" s="13"/>
      <c r="F99" s="13"/>
      <c r="G99" s="13"/>
      <c r="H99" s="72">
        <f>SUM(H96:H98)</f>
        <v>66328</v>
      </c>
      <c r="I99" s="72">
        <f>SUM(I96:I98)</f>
        <v>50546</v>
      </c>
    </row>
    <row r="100" spans="2:9" ht="12.75">
      <c r="B100" s="36" t="s">
        <v>169</v>
      </c>
      <c r="E100" s="13"/>
      <c r="F100" s="13"/>
      <c r="G100" s="13"/>
      <c r="H100" s="21"/>
      <c r="I100" s="21"/>
    </row>
    <row r="101" spans="2:9" ht="13.5">
      <c r="B101" s="70" t="str">
        <f>B89</f>
        <v>Export Market</v>
      </c>
      <c r="E101" s="13"/>
      <c r="F101" s="13"/>
      <c r="G101" s="13"/>
      <c r="H101" s="117">
        <v>10887</v>
      </c>
      <c r="I101" s="21">
        <v>9666</v>
      </c>
    </row>
    <row r="102" spans="2:9" ht="13.5">
      <c r="B102" s="70" t="str">
        <f>B98</f>
        <v>Local Market</v>
      </c>
      <c r="E102" s="13"/>
      <c r="F102" s="13"/>
      <c r="G102" s="13"/>
      <c r="H102" s="105">
        <v>764</v>
      </c>
      <c r="I102" s="63">
        <v>781</v>
      </c>
    </row>
    <row r="103" spans="2:9" ht="13.5" thickBot="1">
      <c r="B103" s="2" t="s">
        <v>248</v>
      </c>
      <c r="E103" s="13"/>
      <c r="F103" s="13"/>
      <c r="G103" s="13"/>
      <c r="H103" s="60">
        <f>SUM(H101:H102)</f>
        <v>11651</v>
      </c>
      <c r="I103" s="168" t="s">
        <v>283</v>
      </c>
    </row>
    <row r="104" spans="5:9" ht="12.75" customHeight="1">
      <c r="E104" s="13"/>
      <c r="F104" s="13"/>
      <c r="G104" s="13"/>
      <c r="H104" s="13"/>
      <c r="I104" s="73"/>
    </row>
    <row r="105" spans="2:9" ht="12.75" customHeight="1">
      <c r="B105" s="83" t="s">
        <v>135</v>
      </c>
      <c r="C105" s="83" t="s">
        <v>282</v>
      </c>
      <c r="E105" s="13"/>
      <c r="F105" s="13"/>
      <c r="G105" s="13"/>
      <c r="H105" s="13"/>
      <c r="I105" s="73"/>
    </row>
    <row r="106" spans="2:9" ht="9" customHeight="1">
      <c r="B106" s="83"/>
      <c r="C106" s="83"/>
      <c r="E106" s="13"/>
      <c r="F106" s="13"/>
      <c r="G106" s="13"/>
      <c r="H106" s="13"/>
      <c r="I106" s="73"/>
    </row>
    <row r="107" spans="2:9" ht="12.75" customHeight="1">
      <c r="B107" s="191" t="s">
        <v>273</v>
      </c>
      <c r="C107" s="191"/>
      <c r="D107" s="191"/>
      <c r="E107" s="191"/>
      <c r="F107" s="191"/>
      <c r="G107" s="191"/>
      <c r="H107" s="191"/>
      <c r="I107" s="191"/>
    </row>
    <row r="108" spans="2:9" ht="12.75">
      <c r="B108" s="191"/>
      <c r="C108" s="191"/>
      <c r="D108" s="191"/>
      <c r="E108" s="191"/>
      <c r="F108" s="191"/>
      <c r="G108" s="191"/>
      <c r="H108" s="191"/>
      <c r="I108" s="191"/>
    </row>
    <row r="109" spans="1:9" ht="12.75" customHeight="1">
      <c r="A109" s="67" t="str">
        <f>A29</f>
        <v>Part A - Explanatory Notes Pursuant to FRS 134 (Cont'd)</v>
      </c>
      <c r="B109" s="64"/>
      <c r="C109" s="64"/>
      <c r="D109" s="64"/>
      <c r="E109" s="64"/>
      <c r="F109" s="64"/>
      <c r="G109" s="64"/>
      <c r="H109" s="64"/>
      <c r="I109" s="91"/>
    </row>
    <row r="110" spans="2:9" ht="12.75">
      <c r="B110" s="13"/>
      <c r="C110" s="13"/>
      <c r="D110" s="13"/>
      <c r="E110" s="13"/>
      <c r="F110" s="13"/>
      <c r="G110" s="13"/>
      <c r="H110" s="13"/>
      <c r="I110" s="13"/>
    </row>
    <row r="111" spans="2:9" ht="12.75">
      <c r="B111" s="8"/>
      <c r="C111" s="8"/>
      <c r="D111" s="8"/>
      <c r="E111" s="8"/>
      <c r="F111" s="8"/>
      <c r="G111" s="8"/>
      <c r="H111" s="8"/>
      <c r="I111" s="8"/>
    </row>
    <row r="112" spans="1:9" ht="14.25" customHeight="1">
      <c r="A112" s="68" t="s">
        <v>170</v>
      </c>
      <c r="B112" s="20" t="s">
        <v>96</v>
      </c>
      <c r="C112" s="20"/>
      <c r="D112" s="20"/>
      <c r="E112" s="13"/>
      <c r="F112" s="13"/>
      <c r="G112" s="13"/>
      <c r="H112" s="13"/>
      <c r="I112" s="13"/>
    </row>
    <row r="113" spans="1:9" ht="12.75" customHeight="1">
      <c r="A113" s="13"/>
      <c r="B113" s="198" t="s">
        <v>227</v>
      </c>
      <c r="C113" s="198"/>
      <c r="D113" s="198"/>
      <c r="E113" s="198"/>
      <c r="F113" s="198"/>
      <c r="G113" s="198"/>
      <c r="H113" s="198"/>
      <c r="I113" s="198"/>
    </row>
    <row r="114" spans="1:9" ht="27" customHeight="1">
      <c r="A114" s="13"/>
      <c r="B114" s="198"/>
      <c r="C114" s="198"/>
      <c r="D114" s="198"/>
      <c r="E114" s="198"/>
      <c r="F114" s="198"/>
      <c r="G114" s="198"/>
      <c r="H114" s="198"/>
      <c r="I114" s="198"/>
    </row>
    <row r="115" spans="1:9" ht="1.5" customHeight="1" hidden="1">
      <c r="A115" s="13"/>
      <c r="B115" s="198"/>
      <c r="C115" s="198"/>
      <c r="D115" s="198"/>
      <c r="E115" s="198"/>
      <c r="F115" s="198"/>
      <c r="G115" s="198"/>
      <c r="H115" s="198"/>
      <c r="I115" s="198"/>
    </row>
    <row r="116" spans="1:9" ht="15" customHeight="1">
      <c r="A116" s="13"/>
      <c r="B116" s="31"/>
      <c r="C116" s="31"/>
      <c r="D116" s="31"/>
      <c r="E116" s="31"/>
      <c r="F116" s="31"/>
      <c r="G116" s="31"/>
      <c r="H116" s="31"/>
      <c r="I116" s="31"/>
    </row>
    <row r="117" spans="1:9" ht="12.75">
      <c r="A117" s="13"/>
      <c r="B117" s="31"/>
      <c r="C117" s="31"/>
      <c r="D117" s="31"/>
      <c r="E117" s="31"/>
      <c r="F117" s="31"/>
      <c r="G117" s="31"/>
      <c r="H117" s="31"/>
      <c r="I117" s="31"/>
    </row>
    <row r="118" spans="1:2" ht="12.75">
      <c r="A118" s="68" t="s">
        <v>171</v>
      </c>
      <c r="B118" s="20" t="s">
        <v>125</v>
      </c>
    </row>
    <row r="119" spans="2:9" ht="12.75" customHeight="1">
      <c r="B119" s="191" t="s">
        <v>261</v>
      </c>
      <c r="C119" s="191"/>
      <c r="D119" s="191"/>
      <c r="E119" s="191"/>
      <c r="F119" s="191"/>
      <c r="G119" s="191"/>
      <c r="H119" s="191"/>
      <c r="I119" s="191"/>
    </row>
    <row r="120" spans="2:9" ht="12.75">
      <c r="B120" s="191"/>
      <c r="C120" s="191"/>
      <c r="D120" s="191"/>
      <c r="E120" s="191"/>
      <c r="F120" s="191"/>
      <c r="G120" s="191"/>
      <c r="H120" s="191"/>
      <c r="I120" s="191"/>
    </row>
    <row r="121" spans="2:9" ht="12" customHeight="1">
      <c r="B121" s="191"/>
      <c r="C121" s="191"/>
      <c r="D121" s="191"/>
      <c r="E121" s="191"/>
      <c r="F121" s="191"/>
      <c r="G121" s="191"/>
      <c r="H121" s="191"/>
      <c r="I121" s="191"/>
    </row>
    <row r="122" spans="2:9" ht="12" customHeight="1">
      <c r="B122" s="8"/>
      <c r="C122" s="8"/>
      <c r="D122" s="8"/>
      <c r="E122" s="8"/>
      <c r="F122" s="8"/>
      <c r="G122" s="8"/>
      <c r="H122" s="8"/>
      <c r="I122" s="8"/>
    </row>
    <row r="123" ht="12.75" customHeight="1"/>
    <row r="124" spans="1:2" ht="12.75">
      <c r="A124" s="68" t="s">
        <v>172</v>
      </c>
      <c r="B124" s="20" t="s">
        <v>97</v>
      </c>
    </row>
    <row r="125" spans="2:9" ht="14.25" customHeight="1">
      <c r="B125" s="191" t="s">
        <v>228</v>
      </c>
      <c r="C125" s="191"/>
      <c r="D125" s="191"/>
      <c r="E125" s="191"/>
      <c r="F125" s="191"/>
      <c r="G125" s="191"/>
      <c r="H125" s="191"/>
      <c r="I125" s="191"/>
    </row>
    <row r="126" spans="1:9" ht="12.75">
      <c r="A126" s="20"/>
      <c r="B126" s="20"/>
      <c r="C126" s="13"/>
      <c r="D126" s="13"/>
      <c r="E126" s="13"/>
      <c r="F126" s="13"/>
      <c r="G126" s="13"/>
      <c r="H126" s="13"/>
      <c r="I126" s="92"/>
    </row>
    <row r="127" spans="1:9" ht="12.75">
      <c r="A127" s="13"/>
      <c r="B127" s="104"/>
      <c r="C127" s="13"/>
      <c r="D127" s="13"/>
      <c r="E127" s="13"/>
      <c r="F127" s="13"/>
      <c r="G127" s="13"/>
      <c r="H127" s="13"/>
      <c r="I127" s="92"/>
    </row>
    <row r="128" spans="1:9" ht="12.75">
      <c r="A128" s="68" t="s">
        <v>173</v>
      </c>
      <c r="B128" s="20" t="s">
        <v>98</v>
      </c>
      <c r="I128" s="63"/>
    </row>
    <row r="129" spans="2:9" ht="12.75" customHeight="1">
      <c r="B129" s="186" t="s">
        <v>284</v>
      </c>
      <c r="C129" s="186"/>
      <c r="D129" s="186"/>
      <c r="E129" s="186"/>
      <c r="F129" s="186"/>
      <c r="G129" s="186"/>
      <c r="H129" s="186"/>
      <c r="I129" s="186"/>
    </row>
    <row r="130" spans="2:9" ht="12.75">
      <c r="B130" s="186"/>
      <c r="C130" s="186"/>
      <c r="D130" s="186"/>
      <c r="E130" s="186"/>
      <c r="F130" s="186"/>
      <c r="G130" s="186"/>
      <c r="H130" s="186"/>
      <c r="I130" s="186"/>
    </row>
    <row r="131" spans="2:9" ht="12.75">
      <c r="B131" s="186"/>
      <c r="C131" s="186"/>
      <c r="D131" s="186"/>
      <c r="E131" s="186"/>
      <c r="F131" s="186"/>
      <c r="G131" s="186"/>
      <c r="H131" s="186"/>
      <c r="I131" s="186"/>
    </row>
    <row r="134" spans="1:9" ht="12.75">
      <c r="A134" s="74" t="s">
        <v>174</v>
      </c>
      <c r="B134" s="40" t="s">
        <v>99</v>
      </c>
      <c r="C134" s="29"/>
      <c r="D134" s="29"/>
      <c r="E134" s="29"/>
      <c r="F134" s="29"/>
      <c r="G134" s="29"/>
      <c r="H134" s="29"/>
      <c r="I134" s="29"/>
    </row>
    <row r="135" spans="1:9" ht="12.75" customHeight="1">
      <c r="A135" s="29"/>
      <c r="B135" s="194" t="s">
        <v>285</v>
      </c>
      <c r="C135" s="194"/>
      <c r="D135" s="194"/>
      <c r="E135" s="194"/>
      <c r="F135" s="194"/>
      <c r="G135" s="194"/>
      <c r="H135" s="194"/>
      <c r="I135" s="194"/>
    </row>
    <row r="136" spans="1:9" ht="14.25" customHeight="1">
      <c r="A136" s="29"/>
      <c r="B136" s="194"/>
      <c r="C136" s="194"/>
      <c r="D136" s="194"/>
      <c r="E136" s="194"/>
      <c r="F136" s="194"/>
      <c r="G136" s="194"/>
      <c r="H136" s="194"/>
      <c r="I136" s="194"/>
    </row>
    <row r="137" spans="2:9" ht="12.75">
      <c r="B137" s="32"/>
      <c r="C137" s="32"/>
      <c r="D137" s="32"/>
      <c r="E137" s="32"/>
      <c r="F137" s="32"/>
      <c r="G137" s="32"/>
      <c r="H137" s="32"/>
      <c r="I137" s="32"/>
    </row>
    <row r="138" spans="2:11" ht="12.75">
      <c r="B138" s="8"/>
      <c r="C138" s="8"/>
      <c r="D138" s="8"/>
      <c r="E138" s="8"/>
      <c r="F138" s="8"/>
      <c r="G138" s="8"/>
      <c r="H138" s="8"/>
      <c r="I138" s="8"/>
      <c r="J138" s="8"/>
      <c r="K138" s="8"/>
    </row>
    <row r="139" spans="1:7" ht="12.75">
      <c r="A139" s="74" t="s">
        <v>175</v>
      </c>
      <c r="B139" s="40" t="s">
        <v>100</v>
      </c>
      <c r="C139" s="29"/>
      <c r="D139" s="29"/>
      <c r="E139" s="29"/>
      <c r="F139" s="29"/>
      <c r="G139" s="29"/>
    </row>
    <row r="140" spans="1:9" ht="12.75">
      <c r="A140" s="40"/>
      <c r="B140" s="40"/>
      <c r="C140" s="29"/>
      <c r="D140" s="29"/>
      <c r="E140" s="29"/>
      <c r="F140" s="29"/>
      <c r="G140" s="29"/>
      <c r="H140" s="165" t="s">
        <v>43</v>
      </c>
      <c r="I140" s="165" t="s">
        <v>43</v>
      </c>
    </row>
    <row r="141" spans="1:9" ht="12.75">
      <c r="A141" s="40"/>
      <c r="B141" s="40"/>
      <c r="C141" s="29"/>
      <c r="D141" s="29"/>
      <c r="E141" s="29"/>
      <c r="F141" s="29"/>
      <c r="G141" s="29"/>
      <c r="H141" s="166" t="str">
        <f>H86</f>
        <v>30 June 2007</v>
      </c>
      <c r="I141" s="166" t="str">
        <f>I86</f>
        <v>30 June 2006</v>
      </c>
    </row>
    <row r="142" spans="1:9" ht="12.75">
      <c r="A142" s="40"/>
      <c r="B142" s="40"/>
      <c r="C142" s="29"/>
      <c r="D142" s="29"/>
      <c r="E142" s="29"/>
      <c r="F142" s="29"/>
      <c r="G142" s="29"/>
      <c r="H142" s="17" t="s">
        <v>49</v>
      </c>
      <c r="I142" s="17" t="s">
        <v>49</v>
      </c>
    </row>
    <row r="143" spans="1:9" ht="12.75">
      <c r="A143" s="40"/>
      <c r="B143" s="40"/>
      <c r="C143" s="29"/>
      <c r="D143" s="29"/>
      <c r="E143" s="29"/>
      <c r="F143" s="29"/>
      <c r="G143" s="29"/>
      <c r="H143" s="58"/>
      <c r="I143" s="58"/>
    </row>
    <row r="144" spans="1:9" ht="12.75">
      <c r="A144" s="29"/>
      <c r="B144" s="29" t="s">
        <v>237</v>
      </c>
      <c r="C144" s="29"/>
      <c r="D144" s="29"/>
      <c r="E144" s="29"/>
      <c r="F144" s="29"/>
      <c r="G144" s="29"/>
      <c r="H144" s="117">
        <v>18993</v>
      </c>
      <c r="I144" s="63">
        <f>8290.14/1000</f>
        <v>8.29014</v>
      </c>
    </row>
    <row r="145" spans="1:9" ht="12.75">
      <c r="A145" s="29"/>
      <c r="B145" s="29" t="s">
        <v>241</v>
      </c>
      <c r="C145" s="29"/>
      <c r="D145" s="29"/>
      <c r="E145" s="29"/>
      <c r="F145" s="29"/>
      <c r="G145" s="29"/>
      <c r="H145" s="22">
        <v>7093</v>
      </c>
      <c r="I145" s="28">
        <v>12064</v>
      </c>
    </row>
    <row r="146" spans="1:9" ht="13.5" thickBot="1">
      <c r="A146" s="29"/>
      <c r="B146" s="29"/>
      <c r="C146" s="29"/>
      <c r="D146" s="29"/>
      <c r="E146" s="29"/>
      <c r="F146" s="29"/>
      <c r="G146" s="29"/>
      <c r="H146" s="55">
        <f>SUM(H144:H145)</f>
        <v>26086</v>
      </c>
      <c r="I146" s="55">
        <f>SUM(I144:I145)</f>
        <v>12072.29014</v>
      </c>
    </row>
    <row r="147" ht="12.75">
      <c r="E147" s="13"/>
    </row>
    <row r="148" spans="1:9" ht="12.75" customHeight="1">
      <c r="A148" s="20" t="s">
        <v>101</v>
      </c>
      <c r="B148" s="195" t="s">
        <v>102</v>
      </c>
      <c r="C148" s="195"/>
      <c r="D148" s="195"/>
      <c r="E148" s="195"/>
      <c r="F148" s="195"/>
      <c r="G148" s="195"/>
      <c r="H148" s="195"/>
      <c r="I148" s="195"/>
    </row>
    <row r="149" spans="1:9" ht="12.75">
      <c r="A149" s="67"/>
      <c r="B149" s="196"/>
      <c r="C149" s="196"/>
      <c r="D149" s="196"/>
      <c r="E149" s="196"/>
      <c r="F149" s="196"/>
      <c r="G149" s="196"/>
      <c r="H149" s="196"/>
      <c r="I149" s="196"/>
    </row>
    <row r="150" ht="9.75" customHeight="1"/>
    <row r="151" spans="1:4" ht="12.75">
      <c r="A151" s="74" t="s">
        <v>146</v>
      </c>
      <c r="B151" s="40" t="s">
        <v>103</v>
      </c>
      <c r="C151" s="29"/>
      <c r="D151" s="29"/>
    </row>
    <row r="152" spans="2:9" ht="13.5" customHeight="1">
      <c r="B152" s="176"/>
      <c r="C152" s="163"/>
      <c r="D152" s="173"/>
      <c r="E152" s="163"/>
      <c r="F152" s="163"/>
      <c r="G152" s="178"/>
      <c r="H152" s="179" t="s">
        <v>230</v>
      </c>
      <c r="I152" s="163"/>
    </row>
    <row r="153" spans="2:9" ht="13.5" customHeight="1">
      <c r="B153" s="176"/>
      <c r="C153" s="163"/>
      <c r="D153" s="173"/>
      <c r="E153" s="163"/>
      <c r="F153" s="163"/>
      <c r="G153" s="179" t="s">
        <v>48</v>
      </c>
      <c r="H153" s="179" t="s">
        <v>232</v>
      </c>
      <c r="I153" s="163"/>
    </row>
    <row r="154" spans="2:9" ht="13.5" customHeight="1">
      <c r="B154" s="176"/>
      <c r="C154" s="163"/>
      <c r="D154" s="173"/>
      <c r="E154" s="163"/>
      <c r="F154" s="163"/>
      <c r="G154" s="179" t="s">
        <v>144</v>
      </c>
      <c r="H154" s="180" t="s">
        <v>231</v>
      </c>
      <c r="I154" s="163"/>
    </row>
    <row r="155" spans="2:9" ht="13.5" customHeight="1">
      <c r="B155" s="176"/>
      <c r="C155" s="163"/>
      <c r="D155" s="173"/>
      <c r="E155" s="163"/>
      <c r="F155" s="163"/>
      <c r="G155" s="181" t="s">
        <v>275</v>
      </c>
      <c r="H155" s="181" t="s">
        <v>277</v>
      </c>
      <c r="I155" s="146" t="s">
        <v>6</v>
      </c>
    </row>
    <row r="156" spans="2:9" ht="13.5" customHeight="1">
      <c r="B156" s="176"/>
      <c r="C156" s="163"/>
      <c r="D156" s="173"/>
      <c r="E156" s="163"/>
      <c r="F156" s="163"/>
      <c r="G156" s="181" t="s">
        <v>49</v>
      </c>
      <c r="H156" s="181" t="s">
        <v>49</v>
      </c>
      <c r="I156" s="4" t="s">
        <v>45</v>
      </c>
    </row>
    <row r="157" spans="2:9" ht="13.5" customHeight="1">
      <c r="B157" s="176" t="s">
        <v>50</v>
      </c>
      <c r="C157" s="163"/>
      <c r="D157" s="173"/>
      <c r="E157" s="163"/>
      <c r="F157" s="163"/>
      <c r="G157" s="16">
        <v>23586</v>
      </c>
      <c r="H157" s="10">
        <f>18277</f>
        <v>18277</v>
      </c>
      <c r="I157" s="148">
        <f>(G157-H157)/H157*100</f>
        <v>29.04743666903759</v>
      </c>
    </row>
    <row r="158" spans="2:9" ht="8.25" customHeight="1">
      <c r="B158" s="176"/>
      <c r="C158" s="163"/>
      <c r="D158" s="173"/>
      <c r="E158" s="163"/>
      <c r="F158" s="163"/>
      <c r="G158" s="181"/>
      <c r="H158" s="181"/>
      <c r="I158" s="148"/>
    </row>
    <row r="159" spans="2:9" ht="13.5" customHeight="1">
      <c r="B159" s="176" t="s">
        <v>56</v>
      </c>
      <c r="C159" s="163"/>
      <c r="D159" s="173"/>
      <c r="E159" s="163"/>
      <c r="F159" s="163"/>
      <c r="G159" s="10">
        <v>3945</v>
      </c>
      <c r="H159" s="10">
        <v>3807</v>
      </c>
      <c r="I159" s="148">
        <f>(G159-H159)/H159*100</f>
        <v>3.6249014972419227</v>
      </c>
    </row>
    <row r="160" spans="2:9" ht="13.5" customHeight="1">
      <c r="B160" s="176"/>
      <c r="C160" s="163"/>
      <c r="D160" s="173"/>
      <c r="E160" s="163"/>
      <c r="F160" s="163"/>
      <c r="G160" s="10"/>
      <c r="H160" s="10"/>
      <c r="I160" s="148"/>
    </row>
    <row r="161" spans="2:12" ht="13.5" customHeight="1">
      <c r="B161" s="206" t="s">
        <v>317</v>
      </c>
      <c r="C161" s="193"/>
      <c r="D161" s="193"/>
      <c r="E161" s="193"/>
      <c r="F161" s="193"/>
      <c r="G161" s="193"/>
      <c r="H161" s="193"/>
      <c r="I161" s="193"/>
      <c r="K161" s="175"/>
      <c r="L161" s="177"/>
    </row>
    <row r="162" spans="2:12" ht="13.5" customHeight="1">
      <c r="B162" s="193"/>
      <c r="C162" s="193"/>
      <c r="D162" s="193"/>
      <c r="E162" s="193"/>
      <c r="F162" s="193"/>
      <c r="G162" s="193"/>
      <c r="H162" s="193"/>
      <c r="I162" s="193"/>
      <c r="K162" s="176"/>
      <c r="L162" s="163"/>
    </row>
    <row r="163" spans="2:12" ht="13.5" customHeight="1">
      <c r="B163" s="193"/>
      <c r="C163" s="193"/>
      <c r="D163" s="193"/>
      <c r="E163" s="193"/>
      <c r="F163" s="193"/>
      <c r="G163" s="193"/>
      <c r="H163" s="193"/>
      <c r="I163" s="193"/>
      <c r="K163" s="176"/>
      <c r="L163" s="163"/>
    </row>
    <row r="164" spans="2:12" ht="28.5" customHeight="1">
      <c r="B164" s="193"/>
      <c r="C164" s="193"/>
      <c r="D164" s="193"/>
      <c r="E164" s="193"/>
      <c r="F164" s="193"/>
      <c r="G164" s="193"/>
      <c r="H164" s="193"/>
      <c r="I164" s="193"/>
      <c r="K164" s="176"/>
      <c r="L164" s="163"/>
    </row>
    <row r="165" spans="4:12" ht="13.5" customHeight="1">
      <c r="D165" s="173"/>
      <c r="E165" s="163"/>
      <c r="F165" s="163"/>
      <c r="G165" s="163"/>
      <c r="H165" s="163"/>
      <c r="I165" s="163"/>
      <c r="K165" s="176"/>
      <c r="L165" s="163"/>
    </row>
    <row r="166" spans="2:12" ht="13.5" customHeight="1">
      <c r="B166" s="206" t="s">
        <v>318</v>
      </c>
      <c r="C166" s="193"/>
      <c r="D166" s="193"/>
      <c r="E166" s="193"/>
      <c r="F166" s="193"/>
      <c r="G166" s="193"/>
      <c r="H166" s="193"/>
      <c r="I166" s="193"/>
      <c r="K166" s="176"/>
      <c r="L166" s="163"/>
    </row>
    <row r="167" spans="2:12" ht="13.5" customHeight="1">
      <c r="B167" s="193"/>
      <c r="C167" s="193"/>
      <c r="D167" s="193"/>
      <c r="E167" s="193"/>
      <c r="F167" s="193"/>
      <c r="G167" s="193"/>
      <c r="H167" s="193"/>
      <c r="I167" s="193"/>
      <c r="K167" s="182"/>
      <c r="L167" s="182"/>
    </row>
    <row r="168" spans="2:12" ht="28.5" customHeight="1">
      <c r="B168" s="193"/>
      <c r="C168" s="193"/>
      <c r="D168" s="193"/>
      <c r="E168" s="193"/>
      <c r="F168" s="193"/>
      <c r="G168" s="193"/>
      <c r="H168" s="193"/>
      <c r="I168" s="193"/>
      <c r="K168" s="176"/>
      <c r="L168" s="163"/>
    </row>
    <row r="170" spans="2:9" s="183" customFormat="1" ht="16.5" customHeight="1">
      <c r="B170" s="182" t="s">
        <v>2</v>
      </c>
      <c r="C170" s="192" t="s">
        <v>315</v>
      </c>
      <c r="D170" s="193"/>
      <c r="E170" s="193"/>
      <c r="F170" s="193"/>
      <c r="G170" s="193"/>
      <c r="H170" s="193"/>
      <c r="I170" s="193"/>
    </row>
    <row r="171" spans="2:9" s="183" customFormat="1" ht="32.25" customHeight="1">
      <c r="B171" s="182" t="s">
        <v>3</v>
      </c>
      <c r="C171" s="192" t="s">
        <v>308</v>
      </c>
      <c r="D171" s="193"/>
      <c r="E171" s="193"/>
      <c r="F171" s="193"/>
      <c r="G171" s="193"/>
      <c r="H171" s="193"/>
      <c r="I171" s="193"/>
    </row>
    <row r="172" spans="2:9" s="183" customFormat="1" ht="15.75" customHeight="1">
      <c r="B172" s="182" t="s">
        <v>305</v>
      </c>
      <c r="C172" s="192" t="s">
        <v>306</v>
      </c>
      <c r="D172" s="193"/>
      <c r="E172" s="193"/>
      <c r="F172" s="193"/>
      <c r="G172" s="193"/>
      <c r="H172" s="193"/>
      <c r="I172" s="193"/>
    </row>
    <row r="174" spans="2:9" ht="29.25" customHeight="1">
      <c r="B174" s="194" t="s">
        <v>307</v>
      </c>
      <c r="C174" s="194"/>
      <c r="D174" s="194"/>
      <c r="E174" s="194"/>
      <c r="F174" s="194"/>
      <c r="G174" s="194"/>
      <c r="H174" s="194"/>
      <c r="I174" s="194"/>
    </row>
    <row r="175" spans="3:9" ht="6.75" customHeight="1">
      <c r="C175" s="118"/>
      <c r="D175" s="162"/>
      <c r="E175" s="118"/>
      <c r="F175" s="118"/>
      <c r="G175" s="118"/>
      <c r="H175" s="118"/>
      <c r="I175" s="118"/>
    </row>
    <row r="176" spans="2:9" ht="12.75" customHeight="1">
      <c r="B176" s="163"/>
      <c r="C176" s="118"/>
      <c r="D176" s="162"/>
      <c r="E176" s="118"/>
      <c r="F176" s="118"/>
      <c r="G176" s="118"/>
      <c r="H176" s="118"/>
      <c r="I176" s="118"/>
    </row>
    <row r="177" spans="1:9" ht="12.75">
      <c r="A177" s="75" t="s">
        <v>148</v>
      </c>
      <c r="B177" s="46" t="s">
        <v>104</v>
      </c>
      <c r="C177" s="29"/>
      <c r="D177" s="29"/>
      <c r="E177" s="29"/>
      <c r="F177" s="29"/>
      <c r="G177" s="29"/>
      <c r="H177" s="29"/>
      <c r="I177" s="29"/>
    </row>
    <row r="178" spans="7:8" ht="12.75" customHeight="1">
      <c r="G178" s="4" t="s">
        <v>48</v>
      </c>
      <c r="H178" s="34" t="s">
        <v>44</v>
      </c>
    </row>
    <row r="179" spans="2:9" ht="13.5" customHeight="1">
      <c r="B179" s="120"/>
      <c r="C179" s="120"/>
      <c r="D179" s="120"/>
      <c r="E179" s="120"/>
      <c r="F179" s="120"/>
      <c r="G179" s="4" t="s">
        <v>144</v>
      </c>
      <c r="H179" s="146" t="s">
        <v>144</v>
      </c>
      <c r="I179" s="120"/>
    </row>
    <row r="180" spans="2:9" ht="13.5" customHeight="1">
      <c r="B180" s="120"/>
      <c r="C180" s="120"/>
      <c r="D180" s="120"/>
      <c r="E180" s="120"/>
      <c r="F180" s="120"/>
      <c r="G180" s="164" t="s">
        <v>275</v>
      </c>
      <c r="H180" s="147" t="s">
        <v>265</v>
      </c>
      <c r="I180" s="146" t="s">
        <v>6</v>
      </c>
    </row>
    <row r="181" spans="2:9" ht="13.5" customHeight="1">
      <c r="B181" s="120"/>
      <c r="C181" s="120"/>
      <c r="D181" s="120"/>
      <c r="E181" s="120"/>
      <c r="F181" s="120"/>
      <c r="G181" s="4" t="s">
        <v>49</v>
      </c>
      <c r="H181" s="4" t="s">
        <v>49</v>
      </c>
      <c r="I181" s="4" t="s">
        <v>45</v>
      </c>
    </row>
    <row r="182" spans="2:9" ht="6.75" customHeight="1">
      <c r="B182" s="120"/>
      <c r="C182" s="120"/>
      <c r="D182" s="120"/>
      <c r="E182" s="120"/>
      <c r="F182" s="120"/>
      <c r="G182" s="4"/>
      <c r="H182" s="152"/>
      <c r="I182" s="152"/>
    </row>
    <row r="183" spans="2:9" ht="14.25" customHeight="1">
      <c r="B183" s="194" t="s">
        <v>50</v>
      </c>
      <c r="C183" s="194"/>
      <c r="D183" s="194"/>
      <c r="E183" s="120"/>
      <c r="F183" s="120"/>
      <c r="G183" s="63">
        <v>23586</v>
      </c>
      <c r="H183" s="63">
        <v>23133</v>
      </c>
      <c r="I183" s="148">
        <f>(G183-H183)/H183*100</f>
        <v>1.958241473220075</v>
      </c>
    </row>
    <row r="184" spans="2:9" ht="15" customHeight="1">
      <c r="B184" s="194" t="s">
        <v>56</v>
      </c>
      <c r="C184" s="194"/>
      <c r="D184" s="194"/>
      <c r="E184" s="120"/>
      <c r="F184" s="120"/>
      <c r="G184" s="63">
        <v>3945</v>
      </c>
      <c r="H184" s="63">
        <v>4293</v>
      </c>
      <c r="I184" s="148">
        <f>(G184-H184)/H184*100</f>
        <v>-8.106219426974144</v>
      </c>
    </row>
    <row r="185" spans="2:9" ht="12" customHeight="1">
      <c r="B185" s="32"/>
      <c r="C185" s="32"/>
      <c r="D185" s="32"/>
      <c r="E185" s="120"/>
      <c r="F185" s="120"/>
      <c r="G185" s="110"/>
      <c r="H185" s="110"/>
      <c r="I185" s="149"/>
    </row>
    <row r="186" spans="2:9" ht="40.5" customHeight="1">
      <c r="B186" s="186" t="s">
        <v>316</v>
      </c>
      <c r="C186" s="186"/>
      <c r="D186" s="186"/>
      <c r="E186" s="186"/>
      <c r="F186" s="186"/>
      <c r="G186" s="186"/>
      <c r="H186" s="186"/>
      <c r="I186" s="186"/>
    </row>
    <row r="187" spans="2:9" ht="17.25" customHeight="1">
      <c r="B187" s="182" t="s">
        <v>2</v>
      </c>
      <c r="C187" s="176" t="s">
        <v>315</v>
      </c>
      <c r="D187" s="183"/>
      <c r="E187" s="183"/>
      <c r="F187" s="183"/>
      <c r="G187" s="183"/>
      <c r="H187" s="183"/>
      <c r="I187" s="183"/>
    </row>
    <row r="188" spans="2:9" ht="26.25" customHeight="1">
      <c r="B188" s="120" t="s">
        <v>3</v>
      </c>
      <c r="C188" s="192" t="s">
        <v>308</v>
      </c>
      <c r="D188" s="192"/>
      <c r="E188" s="192"/>
      <c r="F188" s="192"/>
      <c r="G188" s="192"/>
      <c r="H188" s="192"/>
      <c r="I188" s="192"/>
    </row>
    <row r="189" spans="2:9" ht="18" customHeight="1">
      <c r="B189" s="120" t="s">
        <v>305</v>
      </c>
      <c r="C189" s="192" t="s">
        <v>306</v>
      </c>
      <c r="D189" s="192"/>
      <c r="E189" s="192"/>
      <c r="F189" s="192"/>
      <c r="G189" s="192"/>
      <c r="H189" s="192"/>
      <c r="I189" s="192"/>
    </row>
    <row r="190" spans="1:9" s="29" customFormat="1" ht="12.75" customHeight="1">
      <c r="A190" s="20" t="s">
        <v>101</v>
      </c>
      <c r="B190" s="195" t="s">
        <v>111</v>
      </c>
      <c r="C190" s="195"/>
      <c r="D190" s="195"/>
      <c r="E190" s="195"/>
      <c r="F190" s="195"/>
      <c r="G190" s="195"/>
      <c r="H190" s="195"/>
      <c r="I190" s="195"/>
    </row>
    <row r="191" spans="1:9" s="29" customFormat="1" ht="12.75">
      <c r="A191" s="67"/>
      <c r="B191" s="196"/>
      <c r="C191" s="196"/>
      <c r="D191" s="196"/>
      <c r="E191" s="196"/>
      <c r="F191" s="196"/>
      <c r="G191" s="196"/>
      <c r="H191" s="196"/>
      <c r="I191" s="196"/>
    </row>
    <row r="193" spans="1:2" ht="12.75">
      <c r="A193" s="75" t="s">
        <v>150</v>
      </c>
      <c r="B193" s="1" t="s">
        <v>105</v>
      </c>
    </row>
    <row r="194" spans="2:9" ht="12" customHeight="1">
      <c r="B194" s="186" t="s">
        <v>313</v>
      </c>
      <c r="C194" s="186"/>
      <c r="D194" s="186"/>
      <c r="E194" s="186"/>
      <c r="F194" s="186"/>
      <c r="G194" s="186"/>
      <c r="H194" s="186"/>
      <c r="I194" s="186"/>
    </row>
    <row r="195" spans="2:9" ht="71.25" customHeight="1">
      <c r="B195" s="186"/>
      <c r="C195" s="186"/>
      <c r="D195" s="186"/>
      <c r="E195" s="186"/>
      <c r="F195" s="186"/>
      <c r="G195" s="186"/>
      <c r="H195" s="186"/>
      <c r="I195" s="186"/>
    </row>
    <row r="196" spans="2:9" ht="11.25" customHeight="1">
      <c r="B196" s="120"/>
      <c r="C196" s="120"/>
      <c r="D196" s="120"/>
      <c r="E196" s="120"/>
      <c r="F196" s="120"/>
      <c r="G196" s="120"/>
      <c r="H196" s="120"/>
      <c r="I196" s="120"/>
    </row>
    <row r="197" spans="2:9" ht="13.5" customHeight="1">
      <c r="B197" s="8"/>
      <c r="C197" s="8"/>
      <c r="D197" s="8"/>
      <c r="E197" s="8"/>
      <c r="F197" s="8"/>
      <c r="G197" s="8"/>
      <c r="H197" s="8"/>
      <c r="I197" s="8"/>
    </row>
    <row r="198" spans="1:9" ht="12" customHeight="1">
      <c r="A198" s="76" t="s">
        <v>152</v>
      </c>
      <c r="B198" s="46" t="s">
        <v>106</v>
      </c>
      <c r="C198" s="8"/>
      <c r="D198" s="8"/>
      <c r="E198" s="8"/>
      <c r="F198" s="8"/>
      <c r="G198" s="8"/>
      <c r="H198" s="8"/>
      <c r="I198" s="8"/>
    </row>
    <row r="199" spans="1:9" ht="12" customHeight="1">
      <c r="A199" s="76"/>
      <c r="B199" s="46"/>
      <c r="C199" s="8"/>
      <c r="D199" s="8"/>
      <c r="E199" s="8"/>
      <c r="F199" s="8"/>
      <c r="G199" s="8"/>
      <c r="H199" s="8"/>
      <c r="I199" s="8"/>
    </row>
    <row r="200" spans="1:9" ht="15" customHeight="1">
      <c r="A200" s="76"/>
      <c r="B200" s="186" t="s">
        <v>249</v>
      </c>
      <c r="C200" s="186"/>
      <c r="D200" s="186"/>
      <c r="E200" s="186"/>
      <c r="F200" s="186"/>
      <c r="G200" s="186"/>
      <c r="H200" s="186"/>
      <c r="I200" s="186"/>
    </row>
    <row r="201" s="29" customFormat="1" ht="12.75">
      <c r="I201" s="47"/>
    </row>
    <row r="202" spans="1:9" s="29" customFormat="1" ht="12.75">
      <c r="A202" s="76" t="s">
        <v>154</v>
      </c>
      <c r="B202" s="46" t="s">
        <v>57</v>
      </c>
      <c r="H202" s="89"/>
      <c r="I202" s="146" t="s">
        <v>291</v>
      </c>
    </row>
    <row r="203" spans="2:9" ht="12.75">
      <c r="B203" s="8"/>
      <c r="C203" s="8"/>
      <c r="D203" s="8"/>
      <c r="E203" s="8"/>
      <c r="F203" s="8"/>
      <c r="G203" s="42"/>
      <c r="H203" s="52" t="s">
        <v>242</v>
      </c>
      <c r="I203" s="52" t="s">
        <v>292</v>
      </c>
    </row>
    <row r="204" spans="2:9" ht="12.75">
      <c r="B204" s="8"/>
      <c r="C204" s="8"/>
      <c r="D204" s="8"/>
      <c r="E204" s="8"/>
      <c r="F204" s="8"/>
      <c r="G204" s="44"/>
      <c r="H204" s="17" t="str">
        <f>H141</f>
        <v>30 June 2007</v>
      </c>
      <c r="I204" s="17" t="str">
        <f>H204</f>
        <v>30 June 2007</v>
      </c>
    </row>
    <row r="205" spans="2:9" ht="13.5" customHeight="1">
      <c r="B205" s="8"/>
      <c r="C205" s="8"/>
      <c r="D205" s="8"/>
      <c r="E205" s="8"/>
      <c r="F205" s="8"/>
      <c r="G205" s="42"/>
      <c r="H205" s="56" t="s">
        <v>49</v>
      </c>
      <c r="I205" s="56" t="s">
        <v>49</v>
      </c>
    </row>
    <row r="206" spans="2:9" ht="12.75" customHeight="1">
      <c r="B206" s="8"/>
      <c r="C206" s="8"/>
      <c r="D206" s="8"/>
      <c r="E206" s="8"/>
      <c r="F206" s="8"/>
      <c r="G206" s="31"/>
      <c r="H206" s="57"/>
      <c r="I206" s="57"/>
    </row>
    <row r="207" spans="2:9" ht="12.75" customHeight="1">
      <c r="B207" s="191" t="s">
        <v>126</v>
      </c>
      <c r="C207" s="191"/>
      <c r="D207" s="191"/>
      <c r="E207" s="8"/>
      <c r="F207" s="8"/>
      <c r="G207" s="8"/>
      <c r="H207" s="109">
        <v>312</v>
      </c>
      <c r="I207" s="109">
        <v>999</v>
      </c>
    </row>
    <row r="208" spans="2:9" ht="12.75" customHeight="1">
      <c r="B208" s="191" t="s">
        <v>127</v>
      </c>
      <c r="C208" s="191"/>
      <c r="D208" s="191"/>
      <c r="E208" s="8"/>
      <c r="F208" s="8"/>
      <c r="G208" s="8"/>
      <c r="H208" s="109">
        <v>29</v>
      </c>
      <c r="I208" s="109">
        <v>100</v>
      </c>
    </row>
    <row r="209" spans="2:9" ht="13.5" thickBot="1">
      <c r="B209" s="8"/>
      <c r="C209" s="8"/>
      <c r="D209" s="8"/>
      <c r="E209" s="8"/>
      <c r="F209" s="8"/>
      <c r="G209" s="8"/>
      <c r="H209" s="112">
        <f>SUM(H207:H208)</f>
        <v>341</v>
      </c>
      <c r="I209" s="112">
        <f>SUM(I207:I208)</f>
        <v>1099</v>
      </c>
    </row>
    <row r="210" spans="2:9" ht="12.75" customHeight="1">
      <c r="B210" s="8"/>
      <c r="C210" s="8"/>
      <c r="D210" s="8"/>
      <c r="E210" s="8"/>
      <c r="F210" s="8"/>
      <c r="G210" s="8"/>
      <c r="H210" s="8"/>
      <c r="I210" s="8"/>
    </row>
    <row r="211" spans="2:9" ht="12.75" customHeight="1">
      <c r="B211" s="186" t="s">
        <v>314</v>
      </c>
      <c r="C211" s="186"/>
      <c r="D211" s="186"/>
      <c r="E211" s="186"/>
      <c r="F211" s="186"/>
      <c r="G211" s="186"/>
      <c r="H211" s="186"/>
      <c r="I211" s="186"/>
    </row>
    <row r="212" spans="2:9" ht="12.75">
      <c r="B212" s="186"/>
      <c r="C212" s="186"/>
      <c r="D212" s="186"/>
      <c r="E212" s="186"/>
      <c r="F212" s="186"/>
      <c r="G212" s="186"/>
      <c r="H212" s="186"/>
      <c r="I212" s="186"/>
    </row>
    <row r="213" spans="2:9" ht="28.5" customHeight="1">
      <c r="B213" s="186"/>
      <c r="C213" s="186"/>
      <c r="D213" s="186"/>
      <c r="E213" s="186"/>
      <c r="F213" s="186"/>
      <c r="G213" s="186"/>
      <c r="H213" s="186"/>
      <c r="I213" s="186"/>
    </row>
    <row r="214" spans="2:9" ht="12.75" customHeight="1" hidden="1">
      <c r="B214" s="186"/>
      <c r="C214" s="186"/>
      <c r="D214" s="186"/>
      <c r="E214" s="186"/>
      <c r="F214" s="186"/>
      <c r="G214" s="186"/>
      <c r="H214" s="186"/>
      <c r="I214" s="186"/>
    </row>
    <row r="215" spans="2:9" ht="12.75" customHeight="1" hidden="1">
      <c r="B215" s="186"/>
      <c r="C215" s="186"/>
      <c r="D215" s="186"/>
      <c r="E215" s="186"/>
      <c r="F215" s="186"/>
      <c r="G215" s="186"/>
      <c r="H215" s="186"/>
      <c r="I215" s="186"/>
    </row>
    <row r="217" spans="1:9" ht="12.75">
      <c r="A217" s="20"/>
      <c r="B217" s="84"/>
      <c r="C217" s="84"/>
      <c r="D217" s="84"/>
      <c r="E217" s="84"/>
      <c r="F217" s="84"/>
      <c r="G217" s="84"/>
      <c r="H217" s="84"/>
      <c r="I217" s="84"/>
    </row>
    <row r="218" spans="1:2" ht="12.75">
      <c r="A218" s="75" t="s">
        <v>156</v>
      </c>
      <c r="B218" s="1" t="s">
        <v>107</v>
      </c>
    </row>
    <row r="219" spans="2:9" ht="12.75" customHeight="1">
      <c r="B219" s="191" t="s">
        <v>108</v>
      </c>
      <c r="C219" s="191"/>
      <c r="D219" s="191"/>
      <c r="E219" s="191"/>
      <c r="F219" s="191"/>
      <c r="G219" s="191"/>
      <c r="H219" s="191"/>
      <c r="I219" s="191"/>
    </row>
    <row r="220" spans="2:9" ht="12.75">
      <c r="B220" s="8"/>
      <c r="C220" s="8"/>
      <c r="D220" s="8"/>
      <c r="E220" s="8"/>
      <c r="F220" s="8"/>
      <c r="G220" s="8"/>
      <c r="H220" s="8"/>
      <c r="I220" s="8"/>
    </row>
    <row r="221" spans="1:9" ht="12.75">
      <c r="A221" s="75" t="s">
        <v>157</v>
      </c>
      <c r="B221" s="1" t="s">
        <v>109</v>
      </c>
      <c r="E221" s="8"/>
      <c r="F221" s="8"/>
      <c r="G221" s="8"/>
      <c r="H221" s="8"/>
      <c r="I221" s="8"/>
    </row>
    <row r="222" spans="2:9" ht="12.75">
      <c r="B222" s="2" t="s">
        <v>110</v>
      </c>
      <c r="E222" s="8"/>
      <c r="F222" s="8"/>
      <c r="G222" s="8"/>
      <c r="H222" s="8"/>
      <c r="I222" s="8"/>
    </row>
    <row r="223" ht="6.75" customHeight="1"/>
    <row r="225" spans="1:2" ht="12.75">
      <c r="A225" s="75" t="s">
        <v>158</v>
      </c>
      <c r="B225" s="1" t="s">
        <v>112</v>
      </c>
    </row>
    <row r="226" spans="1:9" ht="12.75" customHeight="1">
      <c r="A226" s="1"/>
      <c r="B226" s="191" t="s">
        <v>293</v>
      </c>
      <c r="C226" s="191"/>
      <c r="D226" s="191"/>
      <c r="E226" s="191"/>
      <c r="F226" s="191"/>
      <c r="G226" s="191"/>
      <c r="H226" s="191"/>
      <c r="I226" s="191"/>
    </row>
    <row r="227" spans="2:7" ht="6" customHeight="1">
      <c r="B227" s="29"/>
      <c r="C227" s="29"/>
      <c r="D227" s="29"/>
      <c r="E227" s="29"/>
      <c r="F227" s="29"/>
      <c r="G227" s="29"/>
    </row>
    <row r="229" spans="1:2" ht="12.75">
      <c r="A229" s="75" t="s">
        <v>170</v>
      </c>
      <c r="B229" s="1" t="s">
        <v>113</v>
      </c>
    </row>
    <row r="230" spans="2:9" s="29" customFormat="1" ht="54.75" customHeight="1">
      <c r="B230" s="186" t="s">
        <v>304</v>
      </c>
      <c r="C230" s="186"/>
      <c r="D230" s="186"/>
      <c r="E230" s="186"/>
      <c r="F230" s="186"/>
      <c r="G230" s="186"/>
      <c r="H230" s="186"/>
      <c r="I230" s="186"/>
    </row>
    <row r="231" spans="2:9" s="29" customFormat="1" ht="13.5" customHeight="1">
      <c r="B231" s="120"/>
      <c r="C231" s="120"/>
      <c r="D231" s="120"/>
      <c r="F231" s="146" t="s">
        <v>296</v>
      </c>
      <c r="G231" s="146" t="s">
        <v>299</v>
      </c>
      <c r="H231" s="146" t="s">
        <v>301</v>
      </c>
      <c r="I231" s="146" t="s">
        <v>303</v>
      </c>
    </row>
    <row r="232" spans="2:9" s="29" customFormat="1" ht="12.75" customHeight="1">
      <c r="B232" s="120"/>
      <c r="C232" s="120"/>
      <c r="D232" s="120"/>
      <c r="F232" s="146" t="s">
        <v>297</v>
      </c>
      <c r="G232" s="146" t="s">
        <v>300</v>
      </c>
      <c r="H232" s="146" t="s">
        <v>302</v>
      </c>
      <c r="I232" s="146" t="s">
        <v>1</v>
      </c>
    </row>
    <row r="233" spans="2:9" s="29" customFormat="1" ht="12.75" customHeight="1">
      <c r="B233" s="120"/>
      <c r="C233" s="120"/>
      <c r="D233" s="120"/>
      <c r="F233" s="146" t="s">
        <v>298</v>
      </c>
      <c r="G233" s="146" t="s">
        <v>49</v>
      </c>
      <c r="H233" s="146" t="s">
        <v>0</v>
      </c>
      <c r="I233" s="146" t="s">
        <v>49</v>
      </c>
    </row>
    <row r="234" spans="2:9" s="29" customFormat="1" ht="12.75" customHeight="1">
      <c r="B234" s="120"/>
      <c r="C234" s="120"/>
      <c r="D234" s="120"/>
      <c r="H234" s="120"/>
      <c r="I234" s="120"/>
    </row>
    <row r="235" spans="2:9" s="29" customFormat="1" ht="12.75">
      <c r="B235" s="29" t="s">
        <v>63</v>
      </c>
      <c r="F235" s="105">
        <v>400</v>
      </c>
      <c r="G235" s="105">
        <v>1370</v>
      </c>
      <c r="H235" s="149">
        <v>3.4244</v>
      </c>
      <c r="I235" s="110">
        <f>G235</f>
        <v>1370</v>
      </c>
    </row>
    <row r="236" spans="1:9" ht="12.75" customHeight="1">
      <c r="A236" s="20" t="s">
        <v>101</v>
      </c>
      <c r="B236" s="195" t="s">
        <v>111</v>
      </c>
      <c r="C236" s="195"/>
      <c r="D236" s="195"/>
      <c r="E236" s="195"/>
      <c r="F236" s="195"/>
      <c r="G236" s="195"/>
      <c r="H236" s="195"/>
      <c r="I236" s="195"/>
    </row>
    <row r="237" spans="1:9" ht="12.75">
      <c r="A237" s="67"/>
      <c r="B237" s="196"/>
      <c r="C237" s="196"/>
      <c r="D237" s="196"/>
      <c r="E237" s="196"/>
      <c r="F237" s="196"/>
      <c r="G237" s="196"/>
      <c r="H237" s="196"/>
      <c r="I237" s="196"/>
    </row>
    <row r="238" ht="8.25" customHeight="1"/>
    <row r="239" spans="1:2" ht="12.75">
      <c r="A239" s="75" t="s">
        <v>171</v>
      </c>
      <c r="B239" s="1" t="s">
        <v>114</v>
      </c>
    </row>
    <row r="240" spans="2:9" ht="12.75" customHeight="1">
      <c r="B240" s="191" t="s">
        <v>176</v>
      </c>
      <c r="C240" s="191"/>
      <c r="D240" s="191"/>
      <c r="E240" s="191"/>
      <c r="F240" s="191"/>
      <c r="G240" s="191"/>
      <c r="H240" s="191"/>
      <c r="I240" s="191"/>
    </row>
    <row r="241" spans="2:9" ht="12.75">
      <c r="B241" s="191"/>
      <c r="C241" s="191"/>
      <c r="D241" s="191"/>
      <c r="E241" s="191"/>
      <c r="F241" s="191"/>
      <c r="G241" s="191"/>
      <c r="H241" s="191"/>
      <c r="I241" s="191"/>
    </row>
    <row r="242" spans="2:9" ht="12.75">
      <c r="B242" s="191"/>
      <c r="C242" s="191"/>
      <c r="D242" s="191"/>
      <c r="E242" s="191"/>
      <c r="F242" s="191"/>
      <c r="G242" s="191"/>
      <c r="H242" s="191"/>
      <c r="I242" s="191"/>
    </row>
    <row r="243" spans="2:9" ht="12.75">
      <c r="B243" s="191"/>
      <c r="C243" s="191"/>
      <c r="D243" s="191"/>
      <c r="E243" s="191"/>
      <c r="F243" s="191"/>
      <c r="G243" s="191"/>
      <c r="H243" s="191"/>
      <c r="I243" s="191"/>
    </row>
    <row r="244" spans="2:9" ht="6.75" customHeight="1">
      <c r="B244" s="8"/>
      <c r="C244" s="8"/>
      <c r="D244" s="8"/>
      <c r="E244" s="8"/>
      <c r="F244" s="8"/>
      <c r="G244" s="8"/>
      <c r="H244" s="8"/>
      <c r="I244" s="8"/>
    </row>
    <row r="245" spans="2:9" ht="12.75">
      <c r="B245" s="8"/>
      <c r="C245" s="8"/>
      <c r="D245" s="8"/>
      <c r="E245" s="8"/>
      <c r="F245" s="8"/>
      <c r="G245" s="8"/>
      <c r="H245" s="8"/>
      <c r="I245" s="8"/>
    </row>
    <row r="246" spans="1:2" ht="12.75">
      <c r="A246" s="75" t="s">
        <v>172</v>
      </c>
      <c r="B246" s="1" t="s">
        <v>233</v>
      </c>
    </row>
    <row r="247" spans="2:9" s="29" customFormat="1" ht="42" customHeight="1">
      <c r="B247" s="199" t="s">
        <v>310</v>
      </c>
      <c r="C247" s="199"/>
      <c r="D247" s="199"/>
      <c r="E247" s="199"/>
      <c r="F247" s="199"/>
      <c r="G247" s="199"/>
      <c r="H247" s="199"/>
      <c r="I247" s="199"/>
    </row>
    <row r="248" ht="6" customHeight="1"/>
    <row r="250" spans="1:2" ht="12.75">
      <c r="A250" s="75" t="s">
        <v>173</v>
      </c>
      <c r="B250" s="1" t="s">
        <v>115</v>
      </c>
    </row>
    <row r="251" spans="1:2" ht="9" customHeight="1">
      <c r="A251" s="75"/>
      <c r="B251" s="1"/>
    </row>
    <row r="252" spans="1:3" ht="12.75">
      <c r="A252" s="75"/>
      <c r="B252" s="2" t="s">
        <v>178</v>
      </c>
      <c r="C252" s="2" t="s">
        <v>204</v>
      </c>
    </row>
    <row r="253" ht="12.75">
      <c r="A253" s="75"/>
    </row>
    <row r="254" spans="2:9" ht="12.75" customHeight="1">
      <c r="B254" s="198" t="s">
        <v>182</v>
      </c>
      <c r="C254" s="198"/>
      <c r="D254" s="198"/>
      <c r="E254" s="198"/>
      <c r="F254" s="198"/>
      <c r="G254" s="198"/>
      <c r="H254" s="198"/>
      <c r="I254" s="198"/>
    </row>
    <row r="255" spans="2:9" ht="12.75">
      <c r="B255" s="198"/>
      <c r="C255" s="198"/>
      <c r="D255" s="198"/>
      <c r="E255" s="198"/>
      <c r="F255" s="198"/>
      <c r="G255" s="198"/>
      <c r="H255" s="198"/>
      <c r="I255" s="198"/>
    </row>
    <row r="256" spans="2:9" ht="12.75">
      <c r="B256" s="31"/>
      <c r="C256" s="31"/>
      <c r="D256" s="31"/>
      <c r="E256" s="31"/>
      <c r="F256" s="31"/>
      <c r="G256" s="31"/>
      <c r="H256" s="31"/>
      <c r="I256" s="31"/>
    </row>
    <row r="257" spans="2:9" ht="12.75" customHeight="1">
      <c r="B257" s="198" t="s">
        <v>207</v>
      </c>
      <c r="C257" s="198"/>
      <c r="D257" s="198"/>
      <c r="E257" s="198"/>
      <c r="F257" s="198"/>
      <c r="G257" s="198"/>
      <c r="H257" s="198"/>
      <c r="I257" s="198"/>
    </row>
    <row r="258" spans="2:9" ht="9" customHeight="1">
      <c r="B258" s="31"/>
      <c r="C258" s="31"/>
      <c r="D258" s="31"/>
      <c r="E258" s="31"/>
      <c r="F258" s="31"/>
      <c r="G258" s="31"/>
      <c r="H258" s="31"/>
      <c r="I258" s="31"/>
    </row>
    <row r="259" spans="2:9" ht="12.75">
      <c r="B259" s="31"/>
      <c r="C259" s="31"/>
      <c r="D259" s="31"/>
      <c r="E259" s="31"/>
      <c r="F259" s="31"/>
      <c r="G259" s="31"/>
      <c r="H259" s="42" t="s">
        <v>243</v>
      </c>
      <c r="I259" s="89" t="s">
        <v>294</v>
      </c>
    </row>
    <row r="260" spans="8:9" ht="12.75">
      <c r="H260" s="5" t="str">
        <f>H204</f>
        <v>30 June 2007</v>
      </c>
      <c r="I260" s="5" t="str">
        <f>H260</f>
        <v>30 June 2007</v>
      </c>
    </row>
    <row r="261" spans="8:9" ht="12.75">
      <c r="H261" s="52" t="s">
        <v>49</v>
      </c>
      <c r="I261" s="52" t="s">
        <v>49</v>
      </c>
    </row>
    <row r="263" spans="2:9" ht="12.75">
      <c r="B263" s="2" t="s">
        <v>244</v>
      </c>
      <c r="H263" s="80">
        <f>'IS'!D42</f>
        <v>3604.2999999999993</v>
      </c>
      <c r="I263" s="11">
        <f>'IS'!G42</f>
        <v>10552</v>
      </c>
    </row>
    <row r="264" spans="8:9" ht="12.75">
      <c r="H264" s="92"/>
      <c r="I264" s="15"/>
    </row>
    <row r="265" spans="2:9" ht="12.75">
      <c r="B265" s="2" t="s">
        <v>202</v>
      </c>
      <c r="H265" s="92">
        <v>84022</v>
      </c>
      <c r="I265" s="15">
        <v>82200</v>
      </c>
    </row>
    <row r="266" spans="2:9" ht="12.75">
      <c r="B266" s="2" t="s">
        <v>203</v>
      </c>
      <c r="H266" s="172">
        <v>0</v>
      </c>
      <c r="I266" s="15">
        <v>1652</v>
      </c>
    </row>
    <row r="267" spans="2:9" ht="13.5" thickBot="1">
      <c r="B267" s="2" t="s">
        <v>116</v>
      </c>
      <c r="H267" s="93">
        <f>SUM(H265:H266)</f>
        <v>84022</v>
      </c>
      <c r="I267" s="12">
        <f>SUM(I265:I266)</f>
        <v>83852</v>
      </c>
    </row>
    <row r="268" spans="8:9" ht="12.75">
      <c r="H268" s="13"/>
      <c r="I268" s="13"/>
    </row>
    <row r="269" spans="2:9" ht="13.5" thickBot="1">
      <c r="B269" s="2" t="s">
        <v>51</v>
      </c>
      <c r="H269" s="94">
        <f>H263/H267*100</f>
        <v>4.289709837899597</v>
      </c>
      <c r="I269" s="94">
        <f>I263/I267*100</f>
        <v>12.584076706578257</v>
      </c>
    </row>
    <row r="270" ht="12.75">
      <c r="G270" s="13"/>
    </row>
    <row r="271" spans="2:9" ht="14.25" customHeight="1">
      <c r="B271" s="2" t="s">
        <v>180</v>
      </c>
      <c r="C271" s="2" t="s">
        <v>205</v>
      </c>
      <c r="E271" s="88"/>
      <c r="F271" s="88"/>
      <c r="G271" s="88"/>
      <c r="H271" s="88"/>
      <c r="I271" s="88"/>
    </row>
    <row r="272" spans="5:9" ht="11.25" customHeight="1">
      <c r="E272" s="88"/>
      <c r="F272" s="88"/>
      <c r="G272" s="88"/>
      <c r="H272" s="88"/>
      <c r="I272" s="88"/>
    </row>
    <row r="273" spans="2:9" ht="14.25" customHeight="1">
      <c r="B273" s="198" t="s">
        <v>206</v>
      </c>
      <c r="C273" s="198"/>
      <c r="D273" s="198"/>
      <c r="E273" s="198"/>
      <c r="F273" s="198"/>
      <c r="G273" s="198"/>
      <c r="H273" s="198"/>
      <c r="I273" s="198"/>
    </row>
    <row r="274" spans="2:9" ht="14.25" customHeight="1">
      <c r="B274" s="198"/>
      <c r="C274" s="198"/>
      <c r="D274" s="198"/>
      <c r="E274" s="198"/>
      <c r="F274" s="198"/>
      <c r="G274" s="198"/>
      <c r="H274" s="198"/>
      <c r="I274" s="198"/>
    </row>
    <row r="275" spans="2:9" ht="12" customHeight="1">
      <c r="B275" s="31"/>
      <c r="C275" s="31"/>
      <c r="D275" s="31"/>
      <c r="E275" s="31"/>
      <c r="F275" s="31"/>
      <c r="G275" s="31"/>
      <c r="H275" s="31"/>
      <c r="I275" s="31"/>
    </row>
    <row r="276" spans="2:9" ht="26.25" customHeight="1">
      <c r="B276" s="198" t="s">
        <v>208</v>
      </c>
      <c r="C276" s="198"/>
      <c r="D276" s="198"/>
      <c r="E276" s="198"/>
      <c r="F276" s="198"/>
      <c r="G276" s="198"/>
      <c r="H276" s="198"/>
      <c r="I276" s="198"/>
    </row>
    <row r="277" spans="2:9" ht="13.5" customHeight="1">
      <c r="B277" s="31"/>
      <c r="C277" s="31"/>
      <c r="D277" s="31"/>
      <c r="E277" s="31"/>
      <c r="F277" s="31"/>
      <c r="G277" s="31"/>
      <c r="H277" s="42" t="s">
        <v>243</v>
      </c>
      <c r="I277" s="89" t="str">
        <f>I259</f>
        <v>9 Months ended</v>
      </c>
    </row>
    <row r="278" spans="2:9" ht="12" customHeight="1">
      <c r="B278" s="31"/>
      <c r="C278" s="31"/>
      <c r="D278" s="31"/>
      <c r="E278" s="31"/>
      <c r="F278" s="31"/>
      <c r="G278" s="31"/>
      <c r="H278" s="5" t="str">
        <f>H260</f>
        <v>30 June 2007</v>
      </c>
      <c r="I278" s="5" t="str">
        <f>I260</f>
        <v>30 June 2007</v>
      </c>
    </row>
    <row r="279" spans="8:9" ht="14.25" customHeight="1">
      <c r="H279" s="52" t="s">
        <v>49</v>
      </c>
      <c r="I279" s="52" t="s">
        <v>49</v>
      </c>
    </row>
    <row r="280" ht="8.25" customHeight="1"/>
    <row r="281" spans="2:9" ht="14.25" customHeight="1">
      <c r="B281" s="2" t="s">
        <v>58</v>
      </c>
      <c r="H281" s="80">
        <f>H263</f>
        <v>3604.2999999999993</v>
      </c>
      <c r="I281" s="11">
        <f>I263</f>
        <v>10552</v>
      </c>
    </row>
    <row r="282" spans="8:9" ht="9.75" customHeight="1">
      <c r="H282" s="92"/>
      <c r="I282" s="15"/>
    </row>
    <row r="283" spans="2:9" ht="14.25" customHeight="1">
      <c r="B283" s="2" t="s">
        <v>202</v>
      </c>
      <c r="H283" s="92">
        <v>84022</v>
      </c>
      <c r="I283" s="15">
        <v>82200</v>
      </c>
    </row>
    <row r="284" spans="2:9" ht="14.25" customHeight="1">
      <c r="B284" s="2" t="s">
        <v>203</v>
      </c>
      <c r="H284" s="172">
        <f>H266</f>
        <v>0</v>
      </c>
      <c r="I284" s="15">
        <f>I266</f>
        <v>1652</v>
      </c>
    </row>
    <row r="285" spans="2:9" ht="14.25" customHeight="1">
      <c r="B285" s="2" t="s">
        <v>245</v>
      </c>
      <c r="H285" s="174">
        <v>2277</v>
      </c>
      <c r="I285" s="22">
        <v>2401</v>
      </c>
    </row>
    <row r="286" spans="2:9" ht="14.25" customHeight="1" thickBot="1">
      <c r="B286" s="2" t="s">
        <v>116</v>
      </c>
      <c r="H286" s="93">
        <f>SUM(H283:H285)</f>
        <v>86299</v>
      </c>
      <c r="I286" s="12">
        <f>SUM(I283:I285)</f>
        <v>86253</v>
      </c>
    </row>
    <row r="287" spans="8:9" ht="8.25" customHeight="1">
      <c r="H287" s="13"/>
      <c r="I287" s="13"/>
    </row>
    <row r="288" spans="2:9" ht="14.25" customHeight="1" thickBot="1">
      <c r="B288" s="2" t="s">
        <v>51</v>
      </c>
      <c r="H288" s="94">
        <f>H281/H286*100</f>
        <v>4.1765257998354555</v>
      </c>
      <c r="I288" s="94">
        <f>I281/I286*100</f>
        <v>12.233777375859392</v>
      </c>
    </row>
    <row r="289" spans="1:9" ht="12.75" customHeight="1">
      <c r="A289" s="20" t="s">
        <v>101</v>
      </c>
      <c r="B289" s="195" t="s">
        <v>111</v>
      </c>
      <c r="C289" s="195"/>
      <c r="D289" s="195"/>
      <c r="E289" s="195"/>
      <c r="F289" s="195"/>
      <c r="G289" s="195"/>
      <c r="H289" s="195"/>
      <c r="I289" s="195"/>
    </row>
    <row r="290" spans="1:9" ht="12.75">
      <c r="A290" s="67"/>
      <c r="B290" s="196"/>
      <c r="C290" s="196"/>
      <c r="D290" s="196"/>
      <c r="E290" s="196"/>
      <c r="F290" s="196"/>
      <c r="G290" s="196"/>
      <c r="H290" s="196"/>
      <c r="I290" s="196"/>
    </row>
    <row r="291" spans="1:9" ht="12.75">
      <c r="A291" s="20"/>
      <c r="B291" s="84"/>
      <c r="C291" s="84"/>
      <c r="D291" s="84"/>
      <c r="E291" s="84"/>
      <c r="F291" s="84"/>
      <c r="G291" s="84"/>
      <c r="H291" s="84"/>
      <c r="I291" s="84"/>
    </row>
    <row r="292" spans="1:9" ht="12.75">
      <c r="A292" s="20"/>
      <c r="B292" s="84"/>
      <c r="C292" s="84"/>
      <c r="D292" s="84"/>
      <c r="E292" s="84"/>
      <c r="F292" s="84"/>
      <c r="G292" s="84"/>
      <c r="H292" s="84"/>
      <c r="I292" s="84"/>
    </row>
    <row r="293" spans="1:2" ht="12.75">
      <c r="A293" s="75" t="s">
        <v>174</v>
      </c>
      <c r="B293" s="1" t="s">
        <v>177</v>
      </c>
    </row>
    <row r="294" spans="2:9" ht="12.75" customHeight="1">
      <c r="B294" s="191" t="s">
        <v>117</v>
      </c>
      <c r="C294" s="191"/>
      <c r="D294" s="191"/>
      <c r="E294" s="191"/>
      <c r="F294" s="191"/>
      <c r="G294" s="191"/>
      <c r="H294" s="191"/>
      <c r="I294" s="191"/>
    </row>
    <row r="295" spans="2:9" ht="12.75">
      <c r="B295" s="191"/>
      <c r="C295" s="191"/>
      <c r="D295" s="191"/>
      <c r="E295" s="191"/>
      <c r="F295" s="191"/>
      <c r="G295" s="191"/>
      <c r="H295" s="191"/>
      <c r="I295" s="191"/>
    </row>
    <row r="296" spans="2:9" ht="12.75">
      <c r="B296" s="8"/>
      <c r="C296" s="8"/>
      <c r="D296" s="8"/>
      <c r="E296" s="8"/>
      <c r="F296" s="8"/>
      <c r="G296" s="8"/>
      <c r="H296" s="8"/>
      <c r="I296" s="8"/>
    </row>
    <row r="297" spans="2:9" ht="12.75">
      <c r="B297" s="77" t="s">
        <v>178</v>
      </c>
      <c r="C297" s="45" t="s">
        <v>179</v>
      </c>
      <c r="D297" s="8"/>
      <c r="E297" s="8"/>
      <c r="F297" s="8"/>
      <c r="G297" s="8"/>
      <c r="H297" s="8"/>
      <c r="I297" s="8"/>
    </row>
    <row r="298" spans="2:9" ht="12.75">
      <c r="B298" s="77"/>
      <c r="C298" s="45"/>
      <c r="D298" s="8"/>
      <c r="E298" s="8"/>
      <c r="F298" s="8"/>
      <c r="G298" s="8"/>
      <c r="H298" s="8"/>
      <c r="I298" s="8"/>
    </row>
    <row r="299" spans="2:9" ht="12.75">
      <c r="B299" s="77"/>
      <c r="C299" s="78" t="s">
        <v>288</v>
      </c>
      <c r="D299" s="8"/>
      <c r="E299" s="8"/>
      <c r="F299" s="8"/>
      <c r="G299" s="8"/>
      <c r="H299" s="8"/>
      <c r="I299" s="8"/>
    </row>
    <row r="300" spans="2:9" ht="12.75">
      <c r="B300" s="77"/>
      <c r="C300" s="78"/>
      <c r="D300" s="8"/>
      <c r="E300" s="8"/>
      <c r="F300" s="8"/>
      <c r="G300" s="8"/>
      <c r="H300" s="8"/>
      <c r="I300" s="8"/>
    </row>
    <row r="301" spans="2:3" ht="12.75">
      <c r="B301" s="1" t="s">
        <v>180</v>
      </c>
      <c r="C301" s="45" t="s">
        <v>181</v>
      </c>
    </row>
    <row r="302" spans="2:3" ht="12.75">
      <c r="B302" s="1"/>
      <c r="C302" s="45"/>
    </row>
    <row r="303" spans="2:9" ht="82.5" customHeight="1">
      <c r="B303" s="1"/>
      <c r="C303" s="191" t="s">
        <v>311</v>
      </c>
      <c r="D303" s="191"/>
      <c r="E303" s="191"/>
      <c r="F303" s="191"/>
      <c r="G303" s="191"/>
      <c r="H303" s="191"/>
      <c r="I303" s="191"/>
    </row>
    <row r="304" spans="2:8" ht="12.75" customHeight="1">
      <c r="B304" s="1"/>
      <c r="C304" s="8"/>
      <c r="D304" s="79"/>
      <c r="E304" s="79"/>
      <c r="F304" s="79"/>
      <c r="G304" s="34" t="s">
        <v>183</v>
      </c>
      <c r="H304" s="34" t="s">
        <v>185</v>
      </c>
    </row>
    <row r="305" spans="2:9" ht="12.75" customHeight="1">
      <c r="B305" s="1"/>
      <c r="C305" s="8"/>
      <c r="D305" s="79"/>
      <c r="E305" s="79"/>
      <c r="F305" s="79"/>
      <c r="G305" s="34" t="s">
        <v>184</v>
      </c>
      <c r="H305" s="34" t="s">
        <v>289</v>
      </c>
      <c r="I305" s="34" t="s">
        <v>186</v>
      </c>
    </row>
    <row r="306" spans="2:9" ht="12.75" customHeight="1">
      <c r="B306" s="1"/>
      <c r="C306" s="8"/>
      <c r="D306" s="79"/>
      <c r="E306" s="79"/>
      <c r="F306" s="79"/>
      <c r="G306" s="52" t="s">
        <v>49</v>
      </c>
      <c r="H306" s="52" t="s">
        <v>49</v>
      </c>
      <c r="I306" s="52" t="s">
        <v>49</v>
      </c>
    </row>
    <row r="307" spans="2:9" ht="12.75" customHeight="1">
      <c r="B307" s="1"/>
      <c r="C307" s="8"/>
      <c r="D307" s="79"/>
      <c r="E307" s="79"/>
      <c r="F307" s="79"/>
      <c r="G307" s="52"/>
      <c r="H307" s="52"/>
      <c r="I307" s="52"/>
    </row>
    <row r="308" spans="2:9" ht="12.75" customHeight="1">
      <c r="B308" s="1"/>
      <c r="C308" s="2" t="s">
        <v>189</v>
      </c>
      <c r="D308" s="79"/>
      <c r="E308" s="79"/>
      <c r="F308" s="79"/>
      <c r="G308" s="81">
        <v>7700</v>
      </c>
      <c r="H308" s="110">
        <v>7700</v>
      </c>
      <c r="I308" s="111">
        <f>G308-H308</f>
        <v>0</v>
      </c>
    </row>
    <row r="309" spans="2:9" ht="13.5" customHeight="1">
      <c r="B309" s="1"/>
      <c r="C309" s="2" t="s">
        <v>187</v>
      </c>
      <c r="D309" s="79"/>
      <c r="E309" s="79"/>
      <c r="F309" s="79"/>
      <c r="G309" s="81">
        <v>6793</v>
      </c>
      <c r="H309" s="110">
        <v>6793</v>
      </c>
      <c r="I309" s="111">
        <f>G309-H309</f>
        <v>0</v>
      </c>
    </row>
    <row r="310" spans="2:9" ht="13.5" customHeight="1">
      <c r="B310" s="1"/>
      <c r="C310" s="2" t="s">
        <v>188</v>
      </c>
      <c r="D310" s="79"/>
      <c r="E310" s="79"/>
      <c r="F310" s="79"/>
      <c r="G310" s="81">
        <v>1105</v>
      </c>
      <c r="H310" s="110">
        <v>1061</v>
      </c>
      <c r="I310" s="110">
        <v>44</v>
      </c>
    </row>
    <row r="311" spans="2:9" ht="13.5" customHeight="1">
      <c r="B311" s="1"/>
      <c r="C311" s="2" t="s">
        <v>190</v>
      </c>
      <c r="D311" s="79"/>
      <c r="E311" s="79"/>
      <c r="F311" s="79"/>
      <c r="G311" s="81">
        <v>1500</v>
      </c>
      <c r="H311" s="110">
        <v>1254</v>
      </c>
      <c r="I311" s="110" t="s">
        <v>247</v>
      </c>
    </row>
    <row r="312" spans="2:9" ht="13.5" customHeight="1" thickBot="1">
      <c r="B312" s="1"/>
      <c r="C312" s="8"/>
      <c r="D312" s="79"/>
      <c r="E312" s="79"/>
      <c r="F312" s="79"/>
      <c r="G312" s="82">
        <f>SUM(G308:G311)</f>
        <v>17098</v>
      </c>
      <c r="H312" s="122">
        <f>SUM(H308:H311)</f>
        <v>16808</v>
      </c>
      <c r="I312" s="122">
        <v>290</v>
      </c>
    </row>
    <row r="313" spans="2:9" ht="12" customHeight="1">
      <c r="B313" s="1"/>
      <c r="C313" s="116" t="s">
        <v>135</v>
      </c>
      <c r="D313" s="116" t="s">
        <v>246</v>
      </c>
      <c r="E313" s="79"/>
      <c r="F313" s="79"/>
      <c r="G313" s="81"/>
      <c r="H313" s="81"/>
      <c r="I313" s="81"/>
    </row>
    <row r="314" spans="2:9" ht="12" customHeight="1">
      <c r="B314" s="1"/>
      <c r="C314" s="116"/>
      <c r="D314" s="116"/>
      <c r="E314" s="79"/>
      <c r="F314" s="79"/>
      <c r="G314" s="81"/>
      <c r="H314" s="81"/>
      <c r="I314" s="81"/>
    </row>
    <row r="315" spans="2:9" ht="12.75">
      <c r="B315" s="8"/>
      <c r="C315" s="8"/>
      <c r="D315" s="8"/>
      <c r="E315" s="8"/>
      <c r="F315" s="8"/>
      <c r="G315" s="8"/>
      <c r="H315" s="8"/>
      <c r="I315" s="8"/>
    </row>
    <row r="316" spans="1:2" ht="12.75">
      <c r="A316" s="75" t="s">
        <v>175</v>
      </c>
      <c r="B316" s="1" t="s">
        <v>118</v>
      </c>
    </row>
    <row r="317" spans="2:9" ht="12.75" customHeight="1">
      <c r="B317" s="186" t="s">
        <v>312</v>
      </c>
      <c r="C317" s="186"/>
      <c r="D317" s="186"/>
      <c r="E317" s="186"/>
      <c r="F317" s="186"/>
      <c r="G317" s="186"/>
      <c r="H317" s="186"/>
      <c r="I317" s="186"/>
    </row>
    <row r="318" spans="2:9" ht="12.75">
      <c r="B318" s="186"/>
      <c r="C318" s="186"/>
      <c r="D318" s="186"/>
      <c r="E318" s="186"/>
      <c r="F318" s="186"/>
      <c r="G318" s="186"/>
      <c r="H318" s="186"/>
      <c r="I318" s="186"/>
    </row>
    <row r="320" ht="12.75">
      <c r="A320" s="2" t="s">
        <v>192</v>
      </c>
    </row>
    <row r="322" ht="12.75">
      <c r="A322" s="2" t="s">
        <v>193</v>
      </c>
    </row>
    <row r="323" ht="12.75">
      <c r="A323" s="2" t="s">
        <v>194</v>
      </c>
    </row>
    <row r="324" ht="12.75">
      <c r="A324" s="2" t="s">
        <v>195</v>
      </c>
    </row>
    <row r="325" spans="1:4" ht="12.75">
      <c r="A325" s="201" t="s">
        <v>290</v>
      </c>
      <c r="B325" s="201"/>
      <c r="C325" s="201"/>
      <c r="D325" s="201"/>
    </row>
  </sheetData>
  <mergeCells count="54">
    <mergeCell ref="B184:D184"/>
    <mergeCell ref="C188:I188"/>
    <mergeCell ref="B84:G84"/>
    <mergeCell ref="B113:I115"/>
    <mergeCell ref="B125:I125"/>
    <mergeCell ref="B119:I121"/>
    <mergeCell ref="B107:I108"/>
    <mergeCell ref="B161:I164"/>
    <mergeCell ref="B166:I168"/>
    <mergeCell ref="C171:I171"/>
    <mergeCell ref="B27:I27"/>
    <mergeCell ref="B31:I31"/>
    <mergeCell ref="B35:I35"/>
    <mergeCell ref="B76:I76"/>
    <mergeCell ref="B207:D207"/>
    <mergeCell ref="B208:D208"/>
    <mergeCell ref="B211:I215"/>
    <mergeCell ref="B226:I226"/>
    <mergeCell ref="B219:I219"/>
    <mergeCell ref="B289:I290"/>
    <mergeCell ref="B254:I255"/>
    <mergeCell ref="B236:I237"/>
    <mergeCell ref="B247:I247"/>
    <mergeCell ref="B276:I276"/>
    <mergeCell ref="B39:I39"/>
    <mergeCell ref="B23:I23"/>
    <mergeCell ref="A325:D325"/>
    <mergeCell ref="B294:I295"/>
    <mergeCell ref="C303:I303"/>
    <mergeCell ref="B230:I230"/>
    <mergeCell ref="B240:I243"/>
    <mergeCell ref="B273:I274"/>
    <mergeCell ref="B257:I257"/>
    <mergeCell ref="B317:I318"/>
    <mergeCell ref="B174:I174"/>
    <mergeCell ref="B190:I191"/>
    <mergeCell ref="B15:I21"/>
    <mergeCell ref="B64:I65"/>
    <mergeCell ref="B79:I80"/>
    <mergeCell ref="B83:I83"/>
    <mergeCell ref="B55:I56"/>
    <mergeCell ref="B60:I60"/>
    <mergeCell ref="B69:I70"/>
    <mergeCell ref="B73:I74"/>
    <mergeCell ref="C172:I172"/>
    <mergeCell ref="C170:I170"/>
    <mergeCell ref="B200:I200"/>
    <mergeCell ref="B129:I131"/>
    <mergeCell ref="B135:I136"/>
    <mergeCell ref="B148:I149"/>
    <mergeCell ref="B186:I186"/>
    <mergeCell ref="B194:I195"/>
    <mergeCell ref="B183:D183"/>
    <mergeCell ref="C189:I189"/>
  </mergeCells>
  <printOptions/>
  <pageMargins left="0.33" right="0.22" top="0.27" bottom="0.36" header="0.18" footer="0.17"/>
  <pageSetup firstPageNumber="5" useFirstPageNumber="1" horizontalDpi="600" verticalDpi="600" orientation="portrait" paperSize="9" r:id="rId2"/>
  <headerFooter alignWithMargins="0">
    <oddFooter>&amp;R&amp;"Times New Roman,Regular"- &amp;P -</oddFooter>
  </headerFooter>
  <rowBreaks count="7" manualBreakCount="7">
    <brk id="28" max="9" man="1"/>
    <brk id="56" max="9" man="1"/>
    <brk id="108" max="9" man="1"/>
    <brk id="147" max="9" man="1"/>
    <brk id="189" max="8" man="1"/>
    <brk id="235" max="8" man="1"/>
    <brk id="28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0 &amp; M MGT. CONSULTANTS S/B</cp:lastModifiedBy>
  <cp:lastPrinted>2007-08-15T04:01:14Z</cp:lastPrinted>
  <dcterms:created xsi:type="dcterms:W3CDTF">2005-11-02T07:17:39Z</dcterms:created>
  <dcterms:modified xsi:type="dcterms:W3CDTF">2007-08-15T05:55:48Z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